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25360" windowHeight="15220" tabRatio="500"/>
  </bookViews>
  <sheets>
    <sheet name="Coordinates" sheetId="1" r:id="rId1"/>
  </sheets>
  <externalReferences>
    <externalReference r:id="rId2"/>
  </externalReferences>
  <definedNames>
    <definedName name="_8988169312002418451">'[1]Rudics Sites'!#REF!</definedName>
    <definedName name="_8988169312002931339">'[1]Rudics Sites'!#REF!</definedName>
    <definedName name="_8988169312003316092">'[1]Rudics Sites'!#REF!</definedName>
    <definedName name="_8988169312003316167">'[1]Rudics Sites'!#REF!</definedName>
    <definedName name="_8988169312003316175">'[1]Rudics Sites'!#REF!</definedName>
    <definedName name="_8988169312003316209">'[1]Rudics Sites'!#REF!</definedName>
    <definedName name="_8988169312003316290">'[1]Rudics Sites'!#REF!</definedName>
    <definedName name="_8988169312003316316">'[1]Rudics Sites'!#REF!</definedName>
    <definedName name="_8988169312003316324">'[1]Rudics Sites'!#REF!</definedName>
    <definedName name="_8988169312003443870">'[1]Rudics Sites'!#REF!</definedName>
    <definedName name="_8988169312003443888">'[1]Rudics Sites'!#REF!</definedName>
    <definedName name="_8988169312003447541">'[1]Rudics Sites'!#REF!</definedName>
    <definedName name="_8988169312003447558">'[1]Rudics Sites'!#REF!</definedName>
    <definedName name="_8988169312003448317">'[1]Rudics Sites'!#REF!</definedName>
    <definedName name="_8988169312003474073">'[1]Rudics Sites'!#REF!</definedName>
    <definedName name="_8988169312003474081">'[1]Rudics Sites'!#REF!</definedName>
    <definedName name="_8988169312003474099">'[1]Rudics Sites'!#REF!</definedName>
    <definedName name="_8988169312003474107">'[1]Rudics Sites'!#REF!</definedName>
    <definedName name="_8988169312003474115">'[1]Rudics Sites'!#REF!</definedName>
    <definedName name="_8988169312003481946">'[1]Rudics Sites'!#REF!</definedName>
    <definedName name="_8988169312003482001">'[1]Rudics Sites'!#REF!</definedName>
    <definedName name="_8988169312003482100">'[1]Rudics Sites'!#REF!</definedName>
    <definedName name="_8988169312003482118">'[1]Rudics Sites'!#REF!</definedName>
    <definedName name="_8988169312003482126">'[1]Rudics Sites'!#REF!</definedName>
    <definedName name="_8988169312003482134">'[1]Rudics Sites'!#REF!</definedName>
    <definedName name="_8988169312003509167">'[1]Rudics Sites'!#REF!</definedName>
    <definedName name="_8988169312003509779">'[1]Rudics Sites'!#REF!</definedName>
    <definedName name="comf1d">[1]Rings_CFcards!#REF!</definedName>
    <definedName name="comf1e">[1]Rings_CFcards!#REF!</definedName>
    <definedName name="comf1f">[1]Rings_CFcards!#REF!</definedName>
    <definedName name="_xlnm.Print_Area" localSheetId="0">Coordinates!$A$1:$I$179</definedName>
    <definedName name="_xlnm.Print_Titles" localSheetId="0">Coordinates!$9:$9</definedName>
    <definedName name="Z_02490740_F169_C449_9DCF_6CB9705F82BF_.wvu.PrintArea" localSheetId="0" hidden="1">Coordinates!$A$1:$I$179</definedName>
    <definedName name="Z_02490740_F169_C449_9DCF_6CB9705F82BF_.wvu.PrintTitles" localSheetId="0" hidden="1">Coordinates!$9:$9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9" i="1" l="1"/>
  <c r="H179" i="1"/>
  <c r="E179" i="1"/>
  <c r="G179" i="1"/>
  <c r="F178" i="1"/>
  <c r="H178" i="1"/>
  <c r="E178" i="1"/>
  <c r="G178" i="1"/>
  <c r="F177" i="1"/>
  <c r="H177" i="1"/>
  <c r="E177" i="1"/>
  <c r="G177" i="1"/>
  <c r="D176" i="1"/>
  <c r="F176" i="1"/>
  <c r="H176" i="1"/>
  <c r="E176" i="1"/>
  <c r="G176" i="1"/>
  <c r="F175" i="1"/>
  <c r="H175" i="1"/>
  <c r="E175" i="1"/>
  <c r="G175" i="1"/>
  <c r="D174" i="1"/>
  <c r="F174" i="1"/>
  <c r="H174" i="1"/>
  <c r="E174" i="1"/>
  <c r="G174" i="1"/>
  <c r="F173" i="1"/>
  <c r="H173" i="1"/>
  <c r="E173" i="1"/>
  <c r="G173" i="1"/>
  <c r="F172" i="1"/>
  <c r="H172" i="1"/>
  <c r="E172" i="1"/>
  <c r="G172" i="1"/>
  <c r="F171" i="1"/>
  <c r="H171" i="1"/>
  <c r="E171" i="1"/>
  <c r="G171" i="1"/>
  <c r="F170" i="1"/>
  <c r="H170" i="1"/>
  <c r="E170" i="1"/>
  <c r="G170" i="1"/>
  <c r="F169" i="1"/>
  <c r="H169" i="1"/>
  <c r="E169" i="1"/>
  <c r="G169" i="1"/>
  <c r="F168" i="1"/>
  <c r="H168" i="1"/>
  <c r="E168" i="1"/>
  <c r="G168" i="1"/>
  <c r="F167" i="1"/>
  <c r="H167" i="1"/>
  <c r="E167" i="1"/>
  <c r="G167" i="1"/>
  <c r="F166" i="1"/>
  <c r="H166" i="1"/>
  <c r="E166" i="1"/>
  <c r="G166" i="1"/>
  <c r="F165" i="1"/>
  <c r="H165" i="1"/>
  <c r="E165" i="1"/>
  <c r="G165" i="1"/>
  <c r="F164" i="1"/>
  <c r="H164" i="1"/>
  <c r="E164" i="1"/>
  <c r="G164" i="1"/>
  <c r="F163" i="1"/>
  <c r="H163" i="1"/>
  <c r="E163" i="1"/>
  <c r="G163" i="1"/>
  <c r="F162" i="1"/>
  <c r="H162" i="1"/>
  <c r="E162" i="1"/>
  <c r="G162" i="1"/>
  <c r="D161" i="1"/>
  <c r="F161" i="1"/>
  <c r="H161" i="1"/>
  <c r="E161" i="1"/>
  <c r="G161" i="1"/>
  <c r="F160" i="1"/>
  <c r="H160" i="1"/>
  <c r="E160" i="1"/>
  <c r="G160" i="1"/>
  <c r="F159" i="1"/>
  <c r="H159" i="1"/>
  <c r="E159" i="1"/>
  <c r="G159" i="1"/>
  <c r="F158" i="1"/>
  <c r="H158" i="1"/>
  <c r="E158" i="1"/>
  <c r="G158" i="1"/>
  <c r="F157" i="1"/>
  <c r="H157" i="1"/>
  <c r="E157" i="1"/>
  <c r="G157" i="1"/>
  <c r="F156" i="1"/>
  <c r="H156" i="1"/>
  <c r="E156" i="1"/>
  <c r="G156" i="1"/>
  <c r="F155" i="1"/>
  <c r="H155" i="1"/>
  <c r="E155" i="1"/>
  <c r="G155" i="1"/>
  <c r="F154" i="1"/>
  <c r="H154" i="1"/>
  <c r="E154" i="1"/>
  <c r="G154" i="1"/>
  <c r="F153" i="1"/>
  <c r="H153" i="1"/>
  <c r="E153" i="1"/>
  <c r="G153" i="1"/>
  <c r="F152" i="1"/>
  <c r="H152" i="1"/>
  <c r="E152" i="1"/>
  <c r="G152" i="1"/>
  <c r="F151" i="1"/>
  <c r="H151" i="1"/>
  <c r="E151" i="1"/>
  <c r="G151" i="1"/>
  <c r="F150" i="1"/>
  <c r="H150" i="1"/>
  <c r="E150" i="1"/>
  <c r="G150" i="1"/>
  <c r="F149" i="1"/>
  <c r="H149" i="1"/>
  <c r="E149" i="1"/>
  <c r="G149" i="1"/>
  <c r="F148" i="1"/>
  <c r="H148" i="1"/>
  <c r="E148" i="1"/>
  <c r="G148" i="1"/>
  <c r="F147" i="1"/>
  <c r="H147" i="1"/>
  <c r="E147" i="1"/>
  <c r="G147" i="1"/>
  <c r="D146" i="1"/>
  <c r="F146" i="1"/>
  <c r="H146" i="1"/>
  <c r="C146" i="1"/>
  <c r="E146" i="1"/>
  <c r="G146" i="1"/>
  <c r="F145" i="1"/>
  <c r="H145" i="1"/>
  <c r="E145" i="1"/>
  <c r="G145" i="1"/>
  <c r="F144" i="1"/>
  <c r="H144" i="1"/>
  <c r="E144" i="1"/>
  <c r="G144" i="1"/>
  <c r="F143" i="1"/>
  <c r="H143" i="1"/>
  <c r="E143" i="1"/>
  <c r="G143" i="1"/>
  <c r="F142" i="1"/>
  <c r="H142" i="1"/>
  <c r="E142" i="1"/>
  <c r="G142" i="1"/>
  <c r="F141" i="1"/>
  <c r="H141" i="1"/>
  <c r="E141" i="1"/>
  <c r="G141" i="1"/>
  <c r="F140" i="1"/>
  <c r="H140" i="1"/>
  <c r="E140" i="1"/>
  <c r="G140" i="1"/>
  <c r="F139" i="1"/>
  <c r="H139" i="1"/>
  <c r="E139" i="1"/>
  <c r="G139" i="1"/>
  <c r="F138" i="1"/>
  <c r="H138" i="1"/>
  <c r="E138" i="1"/>
  <c r="G138" i="1"/>
  <c r="F137" i="1"/>
  <c r="H137" i="1"/>
  <c r="E137" i="1"/>
  <c r="G137" i="1"/>
  <c r="F136" i="1"/>
  <c r="H136" i="1"/>
  <c r="E136" i="1"/>
  <c r="G136" i="1"/>
  <c r="F135" i="1"/>
  <c r="H135" i="1"/>
  <c r="E135" i="1"/>
  <c r="G135" i="1"/>
  <c r="F134" i="1"/>
  <c r="H134" i="1"/>
  <c r="E134" i="1"/>
  <c r="G134" i="1"/>
  <c r="F133" i="1"/>
  <c r="H133" i="1"/>
  <c r="E133" i="1"/>
  <c r="G133" i="1"/>
  <c r="F132" i="1"/>
  <c r="H132" i="1"/>
  <c r="E132" i="1"/>
  <c r="G132" i="1"/>
  <c r="F131" i="1"/>
  <c r="H131" i="1"/>
  <c r="E131" i="1"/>
  <c r="G131" i="1"/>
  <c r="F130" i="1"/>
  <c r="H130" i="1"/>
  <c r="E130" i="1"/>
  <c r="G130" i="1"/>
  <c r="F129" i="1"/>
  <c r="H129" i="1"/>
  <c r="E129" i="1"/>
  <c r="G129" i="1"/>
  <c r="F128" i="1"/>
  <c r="H128" i="1"/>
  <c r="E128" i="1"/>
  <c r="G128" i="1"/>
  <c r="F127" i="1"/>
  <c r="H127" i="1"/>
  <c r="E127" i="1"/>
  <c r="G127" i="1"/>
  <c r="F126" i="1"/>
  <c r="H126" i="1"/>
  <c r="E126" i="1"/>
  <c r="G126" i="1"/>
  <c r="F125" i="1"/>
  <c r="H125" i="1"/>
  <c r="E125" i="1"/>
  <c r="G125" i="1"/>
  <c r="F124" i="1"/>
  <c r="H124" i="1"/>
  <c r="E124" i="1"/>
  <c r="G124" i="1"/>
  <c r="F123" i="1"/>
  <c r="H123" i="1"/>
  <c r="E123" i="1"/>
  <c r="G123" i="1"/>
  <c r="F122" i="1"/>
  <c r="H122" i="1"/>
  <c r="E122" i="1"/>
  <c r="G122" i="1"/>
  <c r="F121" i="1"/>
  <c r="H121" i="1"/>
  <c r="E121" i="1"/>
  <c r="G121" i="1"/>
  <c r="F120" i="1"/>
  <c r="H120" i="1"/>
  <c r="E120" i="1"/>
  <c r="G120" i="1"/>
  <c r="F119" i="1"/>
  <c r="H119" i="1"/>
  <c r="E119" i="1"/>
  <c r="G119" i="1"/>
  <c r="F118" i="1"/>
  <c r="H118" i="1"/>
  <c r="E118" i="1"/>
  <c r="G118" i="1"/>
  <c r="F117" i="1"/>
  <c r="H117" i="1"/>
  <c r="E117" i="1"/>
  <c r="G117" i="1"/>
  <c r="D116" i="1"/>
  <c r="F116" i="1"/>
  <c r="H116" i="1"/>
  <c r="E116" i="1"/>
  <c r="G116" i="1"/>
  <c r="F115" i="1"/>
  <c r="H115" i="1"/>
  <c r="E115" i="1"/>
  <c r="G115" i="1"/>
  <c r="F114" i="1"/>
  <c r="H114" i="1"/>
  <c r="E114" i="1"/>
  <c r="G114" i="1"/>
  <c r="F113" i="1"/>
  <c r="H113" i="1"/>
  <c r="E113" i="1"/>
  <c r="G113" i="1"/>
  <c r="F112" i="1"/>
  <c r="H112" i="1"/>
  <c r="E112" i="1"/>
  <c r="G112" i="1"/>
  <c r="F111" i="1"/>
  <c r="H111" i="1"/>
  <c r="E111" i="1"/>
  <c r="G111" i="1"/>
  <c r="F110" i="1"/>
  <c r="H110" i="1"/>
  <c r="E110" i="1"/>
  <c r="G110" i="1"/>
  <c r="D109" i="1"/>
  <c r="F109" i="1"/>
  <c r="H109" i="1"/>
  <c r="E109" i="1"/>
  <c r="G109" i="1"/>
  <c r="F108" i="1"/>
  <c r="H108" i="1"/>
  <c r="E108" i="1"/>
  <c r="G108" i="1"/>
  <c r="D107" i="1"/>
  <c r="F107" i="1"/>
  <c r="H107" i="1"/>
  <c r="E107" i="1"/>
  <c r="G107" i="1"/>
  <c r="F106" i="1"/>
  <c r="H106" i="1"/>
  <c r="E106" i="1"/>
  <c r="G106" i="1"/>
  <c r="F105" i="1"/>
  <c r="H105" i="1"/>
  <c r="E105" i="1"/>
  <c r="G105" i="1"/>
  <c r="D104" i="1"/>
  <c r="F104" i="1"/>
  <c r="H104" i="1"/>
  <c r="E104" i="1"/>
  <c r="G104" i="1"/>
  <c r="F103" i="1"/>
  <c r="H103" i="1"/>
  <c r="E103" i="1"/>
  <c r="G103" i="1"/>
  <c r="F102" i="1"/>
  <c r="H102" i="1"/>
  <c r="E102" i="1"/>
  <c r="G102" i="1"/>
  <c r="F101" i="1"/>
  <c r="H101" i="1"/>
  <c r="E101" i="1"/>
  <c r="G101" i="1"/>
  <c r="F100" i="1"/>
  <c r="H100" i="1"/>
  <c r="E100" i="1"/>
  <c r="G100" i="1"/>
  <c r="F99" i="1"/>
  <c r="H99" i="1"/>
  <c r="E99" i="1"/>
  <c r="G99" i="1"/>
  <c r="F98" i="1"/>
  <c r="H98" i="1"/>
  <c r="E98" i="1"/>
  <c r="G98" i="1"/>
  <c r="F97" i="1"/>
  <c r="H97" i="1"/>
  <c r="E97" i="1"/>
  <c r="G97" i="1"/>
  <c r="F96" i="1"/>
  <c r="H96" i="1"/>
  <c r="E96" i="1"/>
  <c r="G96" i="1"/>
  <c r="F95" i="1"/>
  <c r="H95" i="1"/>
  <c r="E95" i="1"/>
  <c r="G95" i="1"/>
  <c r="F94" i="1"/>
  <c r="H94" i="1"/>
  <c r="E94" i="1"/>
  <c r="G94" i="1"/>
  <c r="D93" i="1"/>
  <c r="F93" i="1"/>
  <c r="H93" i="1"/>
  <c r="E93" i="1"/>
  <c r="G93" i="1"/>
  <c r="F92" i="1"/>
  <c r="H92" i="1"/>
  <c r="E92" i="1"/>
  <c r="G92" i="1"/>
  <c r="F91" i="1"/>
  <c r="H91" i="1"/>
  <c r="E91" i="1"/>
  <c r="G91" i="1"/>
  <c r="F90" i="1"/>
  <c r="H90" i="1"/>
  <c r="E90" i="1"/>
  <c r="G90" i="1"/>
  <c r="F89" i="1"/>
  <c r="H89" i="1"/>
  <c r="E89" i="1"/>
  <c r="G89" i="1"/>
  <c r="F88" i="1"/>
  <c r="H88" i="1"/>
  <c r="E88" i="1"/>
  <c r="G88" i="1"/>
  <c r="F87" i="1"/>
  <c r="H87" i="1"/>
  <c r="E87" i="1"/>
  <c r="G87" i="1"/>
  <c r="F86" i="1"/>
  <c r="H86" i="1"/>
  <c r="E86" i="1"/>
  <c r="G86" i="1"/>
  <c r="F85" i="1"/>
  <c r="H85" i="1"/>
  <c r="E85" i="1"/>
  <c r="G85" i="1"/>
  <c r="F84" i="1"/>
  <c r="H84" i="1"/>
  <c r="E84" i="1"/>
  <c r="G84" i="1"/>
  <c r="F83" i="1"/>
  <c r="H83" i="1"/>
  <c r="E83" i="1"/>
  <c r="G83" i="1"/>
  <c r="F82" i="1"/>
  <c r="H82" i="1"/>
  <c r="E82" i="1"/>
  <c r="G82" i="1"/>
  <c r="F81" i="1"/>
  <c r="H81" i="1"/>
  <c r="E81" i="1"/>
  <c r="G81" i="1"/>
  <c r="D80" i="1"/>
  <c r="F80" i="1"/>
  <c r="H80" i="1"/>
  <c r="C80" i="1"/>
  <c r="E80" i="1"/>
  <c r="G80" i="1"/>
  <c r="F79" i="1"/>
  <c r="H79" i="1"/>
  <c r="E79" i="1"/>
  <c r="G79" i="1"/>
  <c r="F78" i="1"/>
  <c r="H78" i="1"/>
  <c r="E78" i="1"/>
  <c r="G78" i="1"/>
  <c r="F77" i="1"/>
  <c r="H77" i="1"/>
  <c r="E77" i="1"/>
  <c r="G77" i="1"/>
  <c r="F76" i="1"/>
  <c r="H76" i="1"/>
  <c r="E76" i="1"/>
  <c r="G76" i="1"/>
  <c r="F75" i="1"/>
  <c r="H75" i="1"/>
  <c r="E75" i="1"/>
  <c r="G75" i="1"/>
  <c r="F74" i="1"/>
  <c r="H74" i="1"/>
  <c r="E74" i="1"/>
  <c r="G74" i="1"/>
  <c r="F73" i="1"/>
  <c r="H73" i="1"/>
  <c r="E73" i="1"/>
  <c r="G73" i="1"/>
  <c r="D72" i="1"/>
  <c r="F72" i="1"/>
  <c r="H72" i="1"/>
  <c r="E72" i="1"/>
  <c r="G72" i="1"/>
  <c r="F71" i="1"/>
  <c r="H71" i="1"/>
  <c r="E71" i="1"/>
  <c r="G71" i="1"/>
  <c r="F70" i="1"/>
  <c r="H70" i="1"/>
  <c r="E70" i="1"/>
  <c r="G70" i="1"/>
  <c r="F69" i="1"/>
  <c r="H69" i="1"/>
  <c r="E69" i="1"/>
  <c r="G69" i="1"/>
  <c r="F68" i="1"/>
  <c r="H68" i="1"/>
  <c r="E68" i="1"/>
  <c r="G68" i="1"/>
  <c r="F67" i="1"/>
  <c r="H67" i="1"/>
  <c r="E67" i="1"/>
  <c r="G67" i="1"/>
  <c r="D66" i="1"/>
  <c r="F66" i="1"/>
  <c r="H66" i="1"/>
  <c r="E66" i="1"/>
  <c r="G66" i="1"/>
  <c r="F65" i="1"/>
  <c r="H65" i="1"/>
  <c r="E65" i="1"/>
  <c r="G65" i="1"/>
  <c r="F64" i="1"/>
  <c r="H64" i="1"/>
  <c r="E64" i="1"/>
  <c r="G64" i="1"/>
  <c r="F63" i="1"/>
  <c r="H63" i="1"/>
  <c r="E63" i="1"/>
  <c r="G63" i="1"/>
  <c r="F62" i="1"/>
  <c r="H62" i="1"/>
  <c r="E62" i="1"/>
  <c r="G62" i="1"/>
  <c r="F61" i="1"/>
  <c r="H61" i="1"/>
  <c r="E61" i="1"/>
  <c r="G61" i="1"/>
  <c r="F60" i="1"/>
  <c r="H60" i="1"/>
  <c r="E60" i="1"/>
  <c r="G60" i="1"/>
  <c r="F59" i="1"/>
  <c r="H59" i="1"/>
  <c r="E59" i="1"/>
  <c r="G59" i="1"/>
  <c r="F58" i="1"/>
  <c r="H58" i="1"/>
  <c r="E58" i="1"/>
  <c r="G58" i="1"/>
  <c r="F57" i="1"/>
  <c r="H57" i="1"/>
  <c r="E57" i="1"/>
  <c r="G57" i="1"/>
  <c r="F56" i="1"/>
  <c r="H56" i="1"/>
  <c r="E56" i="1"/>
  <c r="G56" i="1"/>
  <c r="F55" i="1"/>
  <c r="H55" i="1"/>
  <c r="E55" i="1"/>
  <c r="G55" i="1"/>
  <c r="D54" i="1"/>
  <c r="F54" i="1"/>
  <c r="H54" i="1"/>
  <c r="E54" i="1"/>
  <c r="G54" i="1"/>
  <c r="F53" i="1"/>
  <c r="H53" i="1"/>
  <c r="E53" i="1"/>
  <c r="G53" i="1"/>
  <c r="F52" i="1"/>
  <c r="H52" i="1"/>
  <c r="E52" i="1"/>
  <c r="G52" i="1"/>
  <c r="F51" i="1"/>
  <c r="H51" i="1"/>
  <c r="E51" i="1"/>
  <c r="G51" i="1"/>
  <c r="F50" i="1"/>
  <c r="H50" i="1"/>
  <c r="E50" i="1"/>
  <c r="G50" i="1"/>
  <c r="F49" i="1"/>
  <c r="H49" i="1"/>
  <c r="E49" i="1"/>
  <c r="G49" i="1"/>
  <c r="D48" i="1"/>
  <c r="F48" i="1"/>
  <c r="H48" i="1"/>
  <c r="E48" i="1"/>
  <c r="G48" i="1"/>
  <c r="F47" i="1"/>
  <c r="H47" i="1"/>
  <c r="E47" i="1"/>
  <c r="G47" i="1"/>
  <c r="F46" i="1"/>
  <c r="H46" i="1"/>
  <c r="E46" i="1"/>
  <c r="G46" i="1"/>
  <c r="F45" i="1"/>
  <c r="H45" i="1"/>
  <c r="E45" i="1"/>
  <c r="G45" i="1"/>
  <c r="F44" i="1"/>
  <c r="H44" i="1"/>
  <c r="E44" i="1"/>
  <c r="G44" i="1"/>
  <c r="F43" i="1"/>
  <c r="H43" i="1"/>
  <c r="E43" i="1"/>
  <c r="G43" i="1"/>
  <c r="F42" i="1"/>
  <c r="H42" i="1"/>
  <c r="E42" i="1"/>
  <c r="G42" i="1"/>
  <c r="F41" i="1"/>
  <c r="H41" i="1"/>
  <c r="E41" i="1"/>
  <c r="G41" i="1"/>
  <c r="F40" i="1"/>
  <c r="H40" i="1"/>
  <c r="E40" i="1"/>
  <c r="G40" i="1"/>
  <c r="F39" i="1"/>
  <c r="H39" i="1"/>
  <c r="E39" i="1"/>
  <c r="G39" i="1"/>
  <c r="F38" i="1"/>
  <c r="H38" i="1"/>
  <c r="E38" i="1"/>
  <c r="G38" i="1"/>
  <c r="F37" i="1"/>
  <c r="H37" i="1"/>
  <c r="E37" i="1"/>
  <c r="G37" i="1"/>
  <c r="F36" i="1"/>
  <c r="H36" i="1"/>
  <c r="E36" i="1"/>
  <c r="G36" i="1"/>
  <c r="F35" i="1"/>
  <c r="H35" i="1"/>
  <c r="E35" i="1"/>
  <c r="G35" i="1"/>
  <c r="F34" i="1"/>
  <c r="H34" i="1"/>
  <c r="E34" i="1"/>
  <c r="G34" i="1"/>
  <c r="F33" i="1"/>
  <c r="H33" i="1"/>
  <c r="E33" i="1"/>
  <c r="G33" i="1"/>
  <c r="F32" i="1"/>
  <c r="H32" i="1"/>
  <c r="E32" i="1"/>
  <c r="G32" i="1"/>
  <c r="F31" i="1"/>
  <c r="H31" i="1"/>
  <c r="E31" i="1"/>
  <c r="G31" i="1"/>
  <c r="F30" i="1"/>
  <c r="H30" i="1"/>
  <c r="E30" i="1"/>
  <c r="G30" i="1"/>
  <c r="F29" i="1"/>
  <c r="H29" i="1"/>
  <c r="E29" i="1"/>
  <c r="G29" i="1"/>
  <c r="F28" i="1"/>
  <c r="H28" i="1"/>
  <c r="E28" i="1"/>
  <c r="G28" i="1"/>
  <c r="D27" i="1"/>
  <c r="F27" i="1"/>
  <c r="H27" i="1"/>
  <c r="E27" i="1"/>
  <c r="G27" i="1"/>
  <c r="D26" i="1"/>
  <c r="F26" i="1"/>
  <c r="H26" i="1"/>
  <c r="E26" i="1"/>
  <c r="G26" i="1"/>
  <c r="F25" i="1"/>
  <c r="H25" i="1"/>
  <c r="E25" i="1"/>
  <c r="G25" i="1"/>
  <c r="D24" i="1"/>
  <c r="F24" i="1"/>
  <c r="H24" i="1"/>
  <c r="E24" i="1"/>
  <c r="G24" i="1"/>
  <c r="F23" i="1"/>
  <c r="H23" i="1"/>
  <c r="E23" i="1"/>
  <c r="G23" i="1"/>
  <c r="F22" i="1"/>
  <c r="H22" i="1"/>
  <c r="E22" i="1"/>
  <c r="G22" i="1"/>
  <c r="F21" i="1"/>
  <c r="H21" i="1"/>
  <c r="E21" i="1"/>
  <c r="G21" i="1"/>
  <c r="F20" i="1"/>
  <c r="H20" i="1"/>
  <c r="E20" i="1"/>
  <c r="G20" i="1"/>
  <c r="D19" i="1"/>
  <c r="F19" i="1"/>
  <c r="H19" i="1"/>
  <c r="E19" i="1"/>
  <c r="G19" i="1"/>
  <c r="F18" i="1"/>
  <c r="H18" i="1"/>
  <c r="E18" i="1"/>
  <c r="G18" i="1"/>
  <c r="F17" i="1"/>
  <c r="H17" i="1"/>
  <c r="E17" i="1"/>
  <c r="G17" i="1"/>
  <c r="D16" i="1"/>
  <c r="F16" i="1"/>
  <c r="H16" i="1"/>
  <c r="C16" i="1"/>
  <c r="E16" i="1"/>
  <c r="G16" i="1"/>
  <c r="F15" i="1"/>
  <c r="H15" i="1"/>
  <c r="E15" i="1"/>
  <c r="G15" i="1"/>
  <c r="F14" i="1"/>
  <c r="H14" i="1"/>
  <c r="E14" i="1"/>
  <c r="G14" i="1"/>
  <c r="F13" i="1"/>
  <c r="H13" i="1"/>
  <c r="E13" i="1"/>
  <c r="G13" i="1"/>
  <c r="F12" i="1"/>
  <c r="H12" i="1"/>
  <c r="E12" i="1"/>
  <c r="G12" i="1"/>
  <c r="F11" i="1"/>
  <c r="H11" i="1"/>
  <c r="E11" i="1"/>
  <c r="G11" i="1"/>
  <c r="F10" i="1"/>
  <c r="H10" i="1"/>
  <c r="E10" i="1"/>
  <c r="G10" i="1"/>
</calcChain>
</file>

<file path=xl/sharedStrings.xml><?xml version="1.0" encoding="utf-8"?>
<sst xmlns="http://schemas.openxmlformats.org/spreadsheetml/2006/main" count="192" uniqueCount="189">
  <si>
    <t>COORDINATES OF UNAVCO POLAR PERMANENT STATIONS</t>
  </si>
  <si>
    <t>Last updated Oct 2017</t>
  </si>
  <si>
    <t>NOTES:</t>
  </si>
  <si>
    <t>Coordinates given for telemetered stations only. Autonomous coordinates, accuracy +/- 5m horizontal, +/-10m vertical, WGS84 coordinates taken directly from RINEX files.</t>
  </si>
  <si>
    <t>Heights are WGS84 ellipsoid height, not MSL elevations, Snow stations listed with (S)</t>
  </si>
  <si>
    <t>DATE</t>
  </si>
  <si>
    <t>decimal degree</t>
  </si>
  <si>
    <t>decimal minute</t>
  </si>
  <si>
    <t>decimal second</t>
  </si>
  <si>
    <t>meter</t>
  </si>
  <si>
    <t>STATION</t>
  </si>
  <si>
    <t>COORD</t>
  </si>
  <si>
    <t>LAT (DD)</t>
  </si>
  <si>
    <t>LONG (DD)</t>
  </si>
  <si>
    <t>LAT (DD MM)</t>
  </si>
  <si>
    <t>LONG (DD MM)</t>
  </si>
  <si>
    <t>LAT (DD MM SS)</t>
  </si>
  <si>
    <t>LONG (DD MM SS)</t>
  </si>
  <si>
    <t>HEIGHT</t>
  </si>
  <si>
    <t>AASI</t>
  </si>
  <si>
    <t>ABBZ</t>
  </si>
  <si>
    <t>AMU2 (S)</t>
  </si>
  <si>
    <t>ASKY</t>
  </si>
  <si>
    <t>ATQK</t>
  </si>
  <si>
    <t>BACK</t>
  </si>
  <si>
    <t>BARO</t>
  </si>
  <si>
    <t>BASC</t>
  </si>
  <si>
    <t>BATG</t>
  </si>
  <si>
    <t>BEAN</t>
  </si>
  <si>
    <t>BENN</t>
  </si>
  <si>
    <t>BERP</t>
  </si>
  <si>
    <t>BLAS</t>
  </si>
  <si>
    <t>BOM2</t>
  </si>
  <si>
    <t>BREN</t>
  </si>
  <si>
    <t>BRIP</t>
  </si>
  <si>
    <t>BSA1</t>
  </si>
  <si>
    <t>BSA2</t>
  </si>
  <si>
    <t>BUMS</t>
  </si>
  <si>
    <t>BURI</t>
  </si>
  <si>
    <t>CAPF</t>
  </si>
  <si>
    <t>CLRK</t>
  </si>
  <si>
    <t>CON2</t>
  </si>
  <si>
    <t>COTE</t>
  </si>
  <si>
    <t>CRAR</t>
  </si>
  <si>
    <t>CRDI</t>
  </si>
  <si>
    <t>DANE</t>
  </si>
  <si>
    <t>DEVI</t>
  </si>
  <si>
    <t>DGJG</t>
  </si>
  <si>
    <t>DKSG</t>
  </si>
  <si>
    <t>DMHN</t>
  </si>
  <si>
    <t>DUPT</t>
  </si>
  <si>
    <t>E1G2</t>
  </si>
  <si>
    <t>FALL</t>
  </si>
  <si>
    <t>FIE0</t>
  </si>
  <si>
    <t>FLM5</t>
  </si>
  <si>
    <t>FLSK (S)</t>
  </si>
  <si>
    <t>FONP</t>
  </si>
  <si>
    <t>FOS1</t>
  </si>
  <si>
    <t>FRKI</t>
  </si>
  <si>
    <t>FTP4</t>
  </si>
  <si>
    <t>GLS1 (S)</t>
  </si>
  <si>
    <t>GLS2 (S)</t>
  </si>
  <si>
    <t>GLS3 (S)</t>
  </si>
  <si>
    <t>GMEZ</t>
  </si>
  <si>
    <t>GMMA</t>
  </si>
  <si>
    <t>GROK</t>
  </si>
  <si>
    <t>GZ20 (S)</t>
  </si>
  <si>
    <t>HAAG</t>
  </si>
  <si>
    <t>HEL2</t>
  </si>
  <si>
    <t>HJOR</t>
  </si>
  <si>
    <t>HMBG</t>
  </si>
  <si>
    <t>HOG2</t>
  </si>
  <si>
    <t>HOWE</t>
  </si>
  <si>
    <t>HOWN</t>
  </si>
  <si>
    <t>HRDG</t>
  </si>
  <si>
    <t>HTON</t>
  </si>
  <si>
    <t>HUGO</t>
  </si>
  <si>
    <t>ILUL</t>
  </si>
  <si>
    <t>INMN</t>
  </si>
  <si>
    <t>ISOR</t>
  </si>
  <si>
    <t>JGBL</t>
  </si>
  <si>
    <t>JNSN</t>
  </si>
  <si>
    <t>JWLF</t>
  </si>
  <si>
    <t>KAGA</t>
  </si>
  <si>
    <t>KAGZ</t>
  </si>
  <si>
    <t>KAPI</t>
  </si>
  <si>
    <t>KBUG</t>
  </si>
  <si>
    <t>KELY</t>
  </si>
  <si>
    <t>KHLR (S)</t>
  </si>
  <si>
    <t>KLSQ</t>
  </si>
  <si>
    <t>KMJP</t>
  </si>
  <si>
    <t>KMOR</t>
  </si>
  <si>
    <t>KSNB</t>
  </si>
  <si>
    <t>KUAQ</t>
  </si>
  <si>
    <t>KULL</t>
  </si>
  <si>
    <t>KULU</t>
  </si>
  <si>
    <t>LA02 (S)</t>
  </si>
  <si>
    <t>LA09 (S)</t>
  </si>
  <si>
    <t>LBIB</t>
  </si>
  <si>
    <t>LEFN</t>
  </si>
  <si>
    <t>LEHG</t>
  </si>
  <si>
    <t>LHOE</t>
  </si>
  <si>
    <t>LNTK</t>
  </si>
  <si>
    <t>LPLY</t>
  </si>
  <si>
    <t>LPRD (S)</t>
  </si>
  <si>
    <t>LTHW (S)</t>
  </si>
  <si>
    <t>LWN0</t>
  </si>
  <si>
    <t>LYNS</t>
  </si>
  <si>
    <t>MAJK</t>
  </si>
  <si>
    <t>MARG</t>
  </si>
  <si>
    <t>MCAR</t>
  </si>
  <si>
    <t>MCG2</t>
  </si>
  <si>
    <t>MCMD</t>
  </si>
  <si>
    <t>MELM</t>
  </si>
  <si>
    <t>MIK2</t>
  </si>
  <si>
    <t>MIN0</t>
  </si>
  <si>
    <t>MKIB</t>
  </si>
  <si>
    <t>MSVG</t>
  </si>
  <si>
    <t>MTJN</t>
  </si>
  <si>
    <t>NAU2</t>
  </si>
  <si>
    <t>NAUS</t>
  </si>
  <si>
    <t>NNVN</t>
  </si>
  <si>
    <t>NORD</t>
  </si>
  <si>
    <t>NRSK</t>
  </si>
  <si>
    <t>NUUK</t>
  </si>
  <si>
    <t>PAAM</t>
  </si>
  <si>
    <t>PAL2</t>
  </si>
  <si>
    <t>PATN</t>
  </si>
  <si>
    <t>PECE</t>
  </si>
  <si>
    <t>PESC</t>
  </si>
  <si>
    <t>PHIG</t>
  </si>
  <si>
    <t>PIRT</t>
  </si>
  <si>
    <t>PLPK</t>
  </si>
  <si>
    <t>PROV</t>
  </si>
  <si>
    <t>PRPT</t>
  </si>
  <si>
    <t>QAAR</t>
  </si>
  <si>
    <t>QAQ1</t>
  </si>
  <si>
    <t>QEQE</t>
  </si>
  <si>
    <t>RAMG</t>
  </si>
  <si>
    <t>REC1 (S)</t>
  </si>
  <si>
    <t>REC2 (S)</t>
  </si>
  <si>
    <t>RINK</t>
  </si>
  <si>
    <t>RMBO</t>
  </si>
  <si>
    <t>ROB4</t>
  </si>
  <si>
    <t>ROBN</t>
  </si>
  <si>
    <t>SCBY</t>
  </si>
  <si>
    <t>SCOR</t>
  </si>
  <si>
    <t>SCTB</t>
  </si>
  <si>
    <t>SDLY</t>
  </si>
  <si>
    <t>SENU</t>
  </si>
  <si>
    <t>SGP1</t>
  </si>
  <si>
    <t>SGP2</t>
  </si>
  <si>
    <t>SGP3</t>
  </si>
  <si>
    <t>SGP4</t>
  </si>
  <si>
    <t>SGP5</t>
  </si>
  <si>
    <t>SISI</t>
  </si>
  <si>
    <t>SMM2 (S)</t>
  </si>
  <si>
    <t>SOG1</t>
  </si>
  <si>
    <t>SOG2</t>
  </si>
  <si>
    <t>SOG3</t>
  </si>
  <si>
    <t>SPGT</t>
  </si>
  <si>
    <t>SRMP</t>
  </si>
  <si>
    <t>STEW</t>
  </si>
  <si>
    <t>SUGG</t>
  </si>
  <si>
    <t>THRO</t>
  </si>
  <si>
    <t>THU3</t>
  </si>
  <si>
    <t>THUR</t>
  </si>
  <si>
    <t>TIMM</t>
  </si>
  <si>
    <t>TOMO</t>
  </si>
  <si>
    <t>TREO</t>
  </si>
  <si>
    <t>TRVE</t>
  </si>
  <si>
    <t>UPVK</t>
  </si>
  <si>
    <t>UTHW (S)</t>
  </si>
  <si>
    <t>UTMG</t>
  </si>
  <si>
    <t>VFDG</t>
  </si>
  <si>
    <t>VL01</t>
  </si>
  <si>
    <t>VL12</t>
  </si>
  <si>
    <t>VL30</t>
  </si>
  <si>
    <t>VNAD</t>
  </si>
  <si>
    <t>WAI2</t>
  </si>
  <si>
    <t>WHN0</t>
  </si>
  <si>
    <t>WHTM</t>
  </si>
  <si>
    <t>WILN</t>
  </si>
  <si>
    <t>WLCH</t>
  </si>
  <si>
    <t>WLCT</t>
  </si>
  <si>
    <t>WLRD</t>
  </si>
  <si>
    <t>WTHG</t>
  </si>
  <si>
    <t>WWAY</t>
  </si>
  <si>
    <t>YMER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</si>
</sst>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000"/>
    <numFmt numFmtId="167" formatCode="0\°\ 00.0000\'"/>
    <numFmt numFmtId="168" formatCode="0\°\ 00\'\ 00.0\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0" tint="-0.14999847407452621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4" fontId="2" fillId="0" borderId="0" xfId="1" applyNumberFormat="1" applyAlignment="1">
      <alignment horizontal="left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left"/>
    </xf>
    <xf numFmtId="0" fontId="4" fillId="0" borderId="0" xfId="1" applyFont="1" applyAlignment="1">
      <alignment horizontal="left"/>
    </xf>
    <xf numFmtId="0" fontId="2" fillId="2" borderId="0" xfId="1" applyNumberFormat="1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left"/>
    </xf>
    <xf numFmtId="165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2" fillId="0" borderId="0" xfId="1" applyFill="1" applyAlignment="1">
      <alignment horizontal="left"/>
    </xf>
    <xf numFmtId="14" fontId="2" fillId="0" borderId="0" xfId="1" applyNumberFormat="1" applyFill="1" applyAlignment="1">
      <alignment horizontal="left"/>
    </xf>
    <xf numFmtId="166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/>
    </xf>
    <xf numFmtId="168" fontId="4" fillId="0" borderId="0" xfId="1" applyNumberFormat="1" applyFont="1" applyFill="1" applyAlignment="1">
      <alignment horizontal="left"/>
    </xf>
    <xf numFmtId="165" fontId="4" fillId="0" borderId="0" xfId="1" applyNumberFormat="1" applyFont="1" applyFill="1" applyAlignment="1">
      <alignment horizontal="left"/>
    </xf>
    <xf numFmtId="0" fontId="2" fillId="0" borderId="0" xfId="1" applyFont="1" applyBorder="1" applyAlignment="1">
      <alignment horizontal="left"/>
    </xf>
    <xf numFmtId="166" fontId="4" fillId="0" borderId="0" xfId="1" applyNumberFormat="1" applyFont="1" applyBorder="1" applyAlignment="1">
      <alignment horizontal="left"/>
    </xf>
    <xf numFmtId="167" fontId="4" fillId="0" borderId="0" xfId="1" applyNumberFormat="1" applyFont="1" applyBorder="1" applyAlignment="1">
      <alignment horizontal="left"/>
    </xf>
    <xf numFmtId="168" fontId="4" fillId="0" borderId="0" xfId="1" applyNumberFormat="1" applyFont="1" applyBorder="1" applyAlignment="1">
      <alignment horizontal="left"/>
    </xf>
    <xf numFmtId="165" fontId="4" fillId="0" borderId="0" xfId="1" applyNumberFormat="1" applyFont="1" applyBorder="1" applyAlignment="1">
      <alignment horizontal="left"/>
    </xf>
    <xf numFmtId="14" fontId="2" fillId="0" borderId="0" xfId="1" applyNumberFormat="1" applyAlignment="1">
      <alignment horizontal="left"/>
    </xf>
    <xf numFmtId="166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/>
    </xf>
    <xf numFmtId="168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2" fillId="0" borderId="0" xfId="1" applyNumberFormat="1" applyFont="1" applyAlignment="1">
      <alignment horizontal="left"/>
    </xf>
    <xf numFmtId="166" fontId="2" fillId="0" borderId="0" xfId="1" applyNumberFormat="1" applyAlignment="1">
      <alignment horizontal="left"/>
    </xf>
    <xf numFmtId="0" fontId="2" fillId="0" borderId="0" xfId="1" applyBorder="1" applyAlignment="1">
      <alignment horizontal="left"/>
    </xf>
    <xf numFmtId="14" fontId="2" fillId="0" borderId="0" xfId="1" applyNumberFormat="1" applyBorder="1" applyAlignment="1">
      <alignment horizontal="left"/>
    </xf>
  </cellXfs>
  <cellStyles count="6">
    <cellStyle name="Normal" xfId="0" builtinId="0"/>
    <cellStyle name="Normal 2" xfId="1"/>
    <cellStyle name="Normal 3" xfId="2"/>
    <cellStyle name="Normal 3 2" xfId="3"/>
    <cellStyle name="Normal 4" xfId="4"/>
    <cellStyle name="Normal 5" xf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5" formatCode="0.0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8" formatCode="0\°\ 00\'\ 00.0\&quot;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8" formatCode="0\°\ 00\'\ 00.0\&quot;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7" formatCode="0\°\ 00.0000\'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7" formatCode="0\°\ 00.0000\'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6" formatCode="0.000000"/>
      <alignment horizontal="left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Unicode MS"/>
        <scheme val="none"/>
      </font>
      <numFmt numFmtId="166" formatCode="0.000000"/>
      <alignment horizontal="left" vertical="bottom" textRotation="0" wrapText="0" indent="0" justifyLastLine="0" shrinkToFit="0"/>
    </dxf>
    <dxf>
      <numFmt numFmtId="169" formatCode="m/d/yy"/>
      <alignment horizontal="left" vertical="bottom" textRotation="0" wrapText="0" indent="0" justifyLastLine="0" shrinkToFit="0"/>
    </dxf>
    <dxf>
      <alignment horizontal="left" vertical="bottom" textRotation="0" wrapText="0" indent="0" justifyLastLine="0" shrinkToFit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len/Dropbox%20(UNAVCO%20Polar)/UNAVCO%20Polar%20Team%20Folder/Networks/Pemanent_Station_Master_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"/>
      <sheetName val="Site Components"/>
      <sheetName val="GPS Config Settings"/>
      <sheetName val="McMurdo IP Network"/>
      <sheetName val="Palmer IP Network"/>
      <sheetName val="Radio Netork"/>
      <sheetName val="Non-iridium Sites"/>
      <sheetName val="CF Cards"/>
      <sheetName val="Rings_CFcards"/>
      <sheetName val="Rudics Sites"/>
      <sheetName val="SIM-USAP"/>
      <sheetName val="SIM-ARCTIC"/>
      <sheetName val="SIM ON HAND"/>
      <sheetName val="SIM - OTHER"/>
      <sheetName val="Dial-up IP Addresses"/>
      <sheetName val="Coordinates"/>
      <sheetName val="Battery Testing"/>
      <sheetName val="MetPack Calibrations"/>
      <sheetName val="GPS-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e2" displayName="Table2" ref="A9:I179" totalsRowShown="0" headerRowDxfId="1" dataDxfId="0" headerRowCellStyle="Normal 2" dataCellStyle="Normal 2">
  <autoFilter ref="A9:I179"/>
  <sortState ref="A10:I179">
    <sortCondition ref="A9:A179"/>
  </sortState>
  <tableColumns count="9">
    <tableColumn id="1" name="STATION" dataDxfId="10" dataCellStyle="Normal 2"/>
    <tableColumn id="2" name="COORD" dataDxfId="9" dataCellStyle="Normal 2"/>
    <tableColumn id="3" name="LAT (DD)" dataDxfId="8" dataCellStyle="Normal 2"/>
    <tableColumn id="4" name="LONG (DD)" dataDxfId="7" dataCellStyle="Normal 2"/>
    <tableColumn id="5" name="LAT (DD MM)" dataDxfId="6" dataCellStyle="Normal 2">
      <calculatedColumnFormula>TRUNC(C10,0)*100+(C10-TRUNC(C10))*60</calculatedColumnFormula>
    </tableColumn>
    <tableColumn id="6" name="LONG (DD MM)" dataDxfId="5" dataCellStyle="Normal 2">
      <calculatedColumnFormula>TRUNC(D10,0)*100+(D10-TRUNC(D10))*60</calculatedColumnFormula>
    </tableColumn>
    <tableColumn id="7" name="LAT (DD MM SS)" dataDxfId="4" dataCellStyle="Normal 2">
      <calculatedColumnFormula>TRUNC(E10,0)*100+(E10-TRUNC(E10,0))*60</calculatedColumnFormula>
    </tableColumn>
    <tableColumn id="8" name="LONG (DD MM SS)" dataDxfId="3" dataCellStyle="Normal 2">
      <calculatedColumnFormula>TRUNC(F10,0)*100+(F10-TRUNC(F10,0))*60</calculatedColumnFormula>
    </tableColumn>
    <tableColumn id="9" name="HEIGHT" dataDxfId="2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  <pageSetUpPr autoPageBreaks="0" fitToPage="1"/>
  </sheetPr>
  <dimension ref="A1:K179"/>
  <sheetViews>
    <sheetView tabSelected="1" topLeftCell="A127" zoomScale="85" zoomScaleNormal="85" zoomScalePageLayoutView="85" workbookViewId="0">
      <selection activeCell="B165" sqref="B165"/>
    </sheetView>
  </sheetViews>
  <sheetFormatPr baseColWidth="10" defaultColWidth="8.83203125" defaultRowHeight="12" x14ac:dyDescent="0"/>
  <cols>
    <col min="1" max="1" width="13" style="4" customWidth="1"/>
    <col min="2" max="2" width="18.33203125" style="4" customWidth="1"/>
    <col min="3" max="4" width="18.33203125" style="3" customWidth="1"/>
    <col min="5" max="8" width="18.33203125" style="4" customWidth="1"/>
    <col min="9" max="9" width="18.33203125" style="5" customWidth="1"/>
    <col min="10" max="10" width="8.83203125" style="4"/>
    <col min="11" max="11" width="12.6640625" style="4" customWidth="1"/>
    <col min="12" max="12" width="15.83203125" style="4" customWidth="1"/>
    <col min="13" max="16384" width="8.83203125" style="4"/>
  </cols>
  <sheetData>
    <row r="1" spans="1:11">
      <c r="A1" s="1" t="s">
        <v>0</v>
      </c>
      <c r="B1" s="2"/>
    </row>
    <row r="2" spans="1:11">
      <c r="A2" s="1"/>
      <c r="B2" s="2"/>
    </row>
    <row r="3" spans="1:11">
      <c r="A3" s="2" t="s">
        <v>1</v>
      </c>
      <c r="B3" s="2"/>
    </row>
    <row r="5" spans="1:11">
      <c r="A5" s="2" t="s">
        <v>2</v>
      </c>
      <c r="B5" s="2"/>
    </row>
    <row r="6" spans="1:11" ht="15">
      <c r="A6" s="2" t="s">
        <v>3</v>
      </c>
      <c r="B6" s="2"/>
      <c r="G6" s="6"/>
    </row>
    <row r="7" spans="1:11">
      <c r="A7" s="2" t="s">
        <v>4</v>
      </c>
    </row>
    <row r="8" spans="1:11">
      <c r="A8" s="7"/>
      <c r="B8" s="7" t="s">
        <v>5</v>
      </c>
      <c r="C8" s="8" t="s">
        <v>6</v>
      </c>
      <c r="D8" s="8" t="s">
        <v>6</v>
      </c>
      <c r="E8" s="7" t="s">
        <v>7</v>
      </c>
      <c r="F8" s="7" t="s">
        <v>7</v>
      </c>
      <c r="G8" s="7" t="s">
        <v>8</v>
      </c>
      <c r="H8" s="7" t="s">
        <v>8</v>
      </c>
      <c r="I8" s="9" t="s">
        <v>9</v>
      </c>
    </row>
    <row r="9" spans="1:11" ht="15" customHeight="1">
      <c r="A9" s="2" t="s">
        <v>10</v>
      </c>
      <c r="B9" s="2" t="s">
        <v>11</v>
      </c>
      <c r="C9" s="10" t="s">
        <v>12</v>
      </c>
      <c r="D9" s="10" t="s">
        <v>13</v>
      </c>
      <c r="E9" s="2" t="s">
        <v>14</v>
      </c>
      <c r="F9" s="2" t="s">
        <v>15</v>
      </c>
      <c r="G9" s="2" t="s">
        <v>16</v>
      </c>
      <c r="H9" s="2" t="s">
        <v>17</v>
      </c>
      <c r="I9" s="11" t="s">
        <v>18</v>
      </c>
    </row>
    <row r="10" spans="1:11" ht="15">
      <c r="A10" s="12" t="s">
        <v>19</v>
      </c>
      <c r="B10" s="13">
        <v>42976</v>
      </c>
      <c r="C10" s="14">
        <v>68.719444444444449</v>
      </c>
      <c r="D10" s="14">
        <v>-52.793333333333329</v>
      </c>
      <c r="E10" s="15">
        <f>TRUNC(C10,0)*100+(C10-TRUNC(C10))*60</f>
        <v>6843.166666666667</v>
      </c>
      <c r="F10" s="15">
        <f>TRUNC(D10,0)*100+(D10-TRUNC(D10))*60</f>
        <v>-5247.5999999999995</v>
      </c>
      <c r="G10" s="16">
        <f>TRUNC(E10,0)*100+(E10-TRUNC(E10,0))*60</f>
        <v>684310</v>
      </c>
      <c r="H10" s="16">
        <f>TRUNC(F10,0)*100+(F10-TRUNC(F10,0))*60</f>
        <v>-524736</v>
      </c>
      <c r="I10" s="17">
        <v>33</v>
      </c>
    </row>
    <row r="11" spans="1:11" ht="15">
      <c r="A11" s="12" t="s">
        <v>20</v>
      </c>
      <c r="B11" s="13">
        <v>42035</v>
      </c>
      <c r="C11" s="14">
        <v>-77.456871000000007</v>
      </c>
      <c r="D11" s="14">
        <v>166.90900999999999</v>
      </c>
      <c r="E11" s="15">
        <f>TRUNC(C11,0)*100+(C11-TRUNC(C11))*60</f>
        <v>-7727.4122600000001</v>
      </c>
      <c r="F11" s="15">
        <f>TRUNC(D11,0)*100+(D11-TRUNC(D11))*60</f>
        <v>16654.5406</v>
      </c>
      <c r="G11" s="16">
        <f>TRUNC(E11,0)*100+(E11-TRUNC(E11,0))*60</f>
        <v>-772724.73560000001</v>
      </c>
      <c r="H11" s="16">
        <f>TRUNC(F11,0)*100+(F11-TRUNC(F11,0))*60</f>
        <v>1665432.436</v>
      </c>
      <c r="I11" s="17">
        <v>1744.3784000000001</v>
      </c>
    </row>
    <row r="12" spans="1:11" ht="15">
      <c r="A12" s="18" t="s">
        <v>21</v>
      </c>
      <c r="B12" s="13">
        <v>42035</v>
      </c>
      <c r="C12" s="19">
        <v>-89.998563000000004</v>
      </c>
      <c r="D12" s="19">
        <v>-85.036342000000005</v>
      </c>
      <c r="E12" s="20">
        <f>TRUNC(C12,0)*100+(C12-TRUNC(C12,0))*60</f>
        <v>-8959.9137800000008</v>
      </c>
      <c r="F12" s="20">
        <f>TRUNC(D12,0)*100+(D12-TRUNC(D12))*60</f>
        <v>-8502.1805199999999</v>
      </c>
      <c r="G12" s="21">
        <f>TRUNC(E12,0)*100+(E12-TRUNC(E12,0))*60</f>
        <v>-895954.82680000004</v>
      </c>
      <c r="H12" s="21">
        <f>TRUNC(F12,0)*100+(F12-TRUNC(F12,0))*60</f>
        <v>-850210.83120000002</v>
      </c>
      <c r="I12" s="22">
        <v>2847.8606</v>
      </c>
    </row>
    <row r="13" spans="1:11" ht="15">
      <c r="A13" s="4" t="s">
        <v>22</v>
      </c>
      <c r="B13" s="23">
        <v>41266</v>
      </c>
      <c r="C13" s="24">
        <v>75.726113999999995</v>
      </c>
      <c r="D13" s="24">
        <v>-58.257061999999998</v>
      </c>
      <c r="E13" s="25">
        <f>TRUNC(C13,0)*100+(C13-TRUNC(C13))*60</f>
        <v>7543.5668399999995</v>
      </c>
      <c r="F13" s="25">
        <f>TRUNC(D13,0)*100+(D13-TRUNC(D13))*60</f>
        <v>-5815.4237199999998</v>
      </c>
      <c r="G13" s="26">
        <f>TRUNC(E13,0)*100+(E13-TRUNC(E13,0))*60</f>
        <v>754334.01040000003</v>
      </c>
      <c r="H13" s="26">
        <f>TRUNC(F13,0)*100+(F13-TRUNC(F13,0))*60</f>
        <v>-581525.42319999996</v>
      </c>
      <c r="I13" s="27">
        <v>699</v>
      </c>
    </row>
    <row r="14" spans="1:11" ht="15">
      <c r="A14" s="4" t="s">
        <v>23</v>
      </c>
      <c r="B14" s="23">
        <v>41266</v>
      </c>
      <c r="C14" s="24">
        <v>70.472082999999998</v>
      </c>
      <c r="D14" s="24">
        <v>-157.40760399999999</v>
      </c>
      <c r="E14" s="25">
        <f>TRUNC(C14,0)*100+(C14-TRUNC(C14))*60</f>
        <v>7028.3249799999994</v>
      </c>
      <c r="F14" s="25">
        <f>TRUNC(D14,0)*100+(D14-TRUNC(D14))*60</f>
        <v>-15724.45624</v>
      </c>
      <c r="G14" s="26">
        <f>TRUNC(E14,0)*100+(E14-TRUNC(E14,0))*60</f>
        <v>702819.49879999994</v>
      </c>
      <c r="H14" s="26">
        <f>TRUNC(F14,0)*100+(F14-TRUNC(F14,0))*60</f>
        <v>-1572427.3744000001</v>
      </c>
      <c r="I14" s="27">
        <v>56</v>
      </c>
    </row>
    <row r="15" spans="1:11" ht="15">
      <c r="A15" s="4" t="s">
        <v>24</v>
      </c>
      <c r="B15" s="23">
        <v>41266</v>
      </c>
      <c r="C15" s="24">
        <v>-74.430462000000006</v>
      </c>
      <c r="D15" s="24">
        <v>-102.477868</v>
      </c>
      <c r="E15" s="25">
        <f>TRUNC(C15,0)*100+(C15-TRUNC(C15))*60</f>
        <v>-7425.8277200000002</v>
      </c>
      <c r="F15" s="25">
        <f>TRUNC(D15,0)*100+(D15-TRUNC(D15))*60</f>
        <v>-10228.67208</v>
      </c>
      <c r="G15" s="26">
        <f>TRUNC(E15,0)*100+(E15-TRUNC(E15,0))*60</f>
        <v>-742549.66320000007</v>
      </c>
      <c r="H15" s="26">
        <f>TRUNC(F15,0)*100+(F15-TRUNC(F15,0))*60</f>
        <v>-1022840.3248000001</v>
      </c>
      <c r="I15" s="5">
        <v>64</v>
      </c>
    </row>
    <row r="16" spans="1:11" ht="15">
      <c r="A16" s="12" t="s">
        <v>25</v>
      </c>
      <c r="B16" s="23">
        <v>42074</v>
      </c>
      <c r="C16" s="28">
        <f>71+19/60+30.1702/60/60</f>
        <v>71.32504727777777</v>
      </c>
      <c r="D16" s="28">
        <f>-(156+40/60+3.63898/60/60)</f>
        <v>-156.66767749444443</v>
      </c>
      <c r="E16" s="15">
        <f>TRUNC(C16,0)*100+(C16-TRUNC(C16))*60</f>
        <v>7119.5028366666666</v>
      </c>
      <c r="F16" s="15">
        <f>TRUNC(D16,0)*100+(D16-TRUNC(D16))*60</f>
        <v>-15640.060649666666</v>
      </c>
      <c r="G16" s="16">
        <f>TRUNC(E16,0)*100+(E16-TRUNC(E16,0))*60</f>
        <v>711930.17020000005</v>
      </c>
      <c r="H16" s="16">
        <f>TRUNC(F16,0)*100+(F16-TRUNC(F16,0))*60</f>
        <v>-1564003.63898</v>
      </c>
      <c r="I16" s="17">
        <v>11.510999999999999</v>
      </c>
      <c r="K16" s="29"/>
    </row>
    <row r="17" spans="1:9" ht="15">
      <c r="A17" s="2" t="s">
        <v>26</v>
      </c>
      <c r="B17" s="23">
        <v>41283</v>
      </c>
      <c r="C17" s="24">
        <v>71.324963999999994</v>
      </c>
      <c r="D17" s="24">
        <v>-156.677606</v>
      </c>
      <c r="E17" s="25">
        <f>TRUNC(C17,0)*100+(C17-TRUNC(C17))*60</f>
        <v>7119.49784</v>
      </c>
      <c r="F17" s="25">
        <f>TRUNC(D17,0)*100+(D17-TRUNC(D17))*60</f>
        <v>-15640.656359999999</v>
      </c>
      <c r="G17" s="26">
        <f>TRUNC(E17,0)*100+(E17-TRUNC(E17,0))*60</f>
        <v>711929.87040000001</v>
      </c>
      <c r="H17" s="26">
        <f>TRUNC(F17,0)*100+(F17-TRUNC(F17,0))*60</f>
        <v>-1564039.3816</v>
      </c>
      <c r="I17" s="27">
        <v>41</v>
      </c>
    </row>
    <row r="18" spans="1:9" ht="15">
      <c r="A18" s="4" t="s">
        <v>27</v>
      </c>
      <c r="B18" s="23">
        <v>42737</v>
      </c>
      <c r="C18" s="24">
        <v>-79.010976970000002</v>
      </c>
      <c r="D18" s="24">
        <v>170.72451744</v>
      </c>
      <c r="E18" s="25">
        <f>TRUNC(C18,0)*100+(C18-TRUNC(C18))*60</f>
        <v>-7900.6586182000001</v>
      </c>
      <c r="F18" s="25">
        <f>TRUNC(D18,0)*100+(D18-TRUNC(D18))*60</f>
        <v>17043.471046400002</v>
      </c>
      <c r="G18" s="26">
        <f>TRUNC(E18,0)*100+(E18-TRUNC(E18,0))*60</f>
        <v>-790039.51709199999</v>
      </c>
      <c r="H18" s="26">
        <f>TRUNC(F18,0)*100+(F18-TRUNC(F18,0))*60</f>
        <v>1704328.262784</v>
      </c>
      <c r="I18" s="27">
        <v>31.087</v>
      </c>
    </row>
    <row r="19" spans="1:9" ht="15">
      <c r="A19" s="12" t="s">
        <v>28</v>
      </c>
      <c r="B19" s="13">
        <v>42997</v>
      </c>
      <c r="C19" s="14">
        <v>-75.956000000000003</v>
      </c>
      <c r="D19" s="14">
        <f>-360+290.698</f>
        <v>-69.302000000000021</v>
      </c>
      <c r="E19" s="15">
        <f>TRUNC(C19,0)*100+(C19-TRUNC(C19))*60</f>
        <v>-7557.3600000000006</v>
      </c>
      <c r="F19" s="15">
        <f>TRUNC(D19,0)*100+(D19-TRUNC(D19))*60</f>
        <v>-6918.1200000000008</v>
      </c>
      <c r="G19" s="16">
        <f>TRUNC(E19,0)*100+(E19-TRUNC(E19,0))*60</f>
        <v>-755721.60000000009</v>
      </c>
      <c r="H19" s="16">
        <f>TRUNC(F19,0)*100+(F19-TRUNC(F19,0))*60</f>
        <v>-691807.20000000007</v>
      </c>
      <c r="I19" s="17"/>
    </row>
    <row r="20" spans="1:9" ht="15">
      <c r="A20" s="4" t="s">
        <v>29</v>
      </c>
      <c r="B20" s="23">
        <v>41208</v>
      </c>
      <c r="C20" s="24">
        <v>-84.786479</v>
      </c>
      <c r="D20" s="24">
        <v>-116.459459</v>
      </c>
      <c r="E20" s="25">
        <f>TRUNC(C20,0)*100+(C20-TRUNC(C20))*60</f>
        <v>-8447.1887399999996</v>
      </c>
      <c r="F20" s="25">
        <f>TRUNC(D20,0)*100+(D20-TRUNC(D20))*60</f>
        <v>-11627.56754</v>
      </c>
      <c r="G20" s="26">
        <f>TRUNC(E20,0)*100+(E20-TRUNC(E20,0))*60</f>
        <v>-844711.32439999992</v>
      </c>
      <c r="H20" s="26">
        <f>TRUNC(F20,0)*100+(F20-TRUNC(F20,0))*60</f>
        <v>-1162734.0523999999</v>
      </c>
      <c r="I20" s="27">
        <v>1441</v>
      </c>
    </row>
    <row r="21" spans="1:9" ht="15">
      <c r="A21" s="4" t="s">
        <v>30</v>
      </c>
      <c r="B21" s="23">
        <v>41266</v>
      </c>
      <c r="C21" s="24">
        <v>-74.545951000000002</v>
      </c>
      <c r="D21" s="24">
        <v>-111.884259</v>
      </c>
      <c r="E21" s="25">
        <f>TRUNC(C21,0)*100+(C21-TRUNC(C21))*60</f>
        <v>-7432.7570599999999</v>
      </c>
      <c r="F21" s="25">
        <f>TRUNC(D21,0)*100+(D21-TRUNC(D21))*60</f>
        <v>-11153.055539999999</v>
      </c>
      <c r="G21" s="26">
        <f>TRUNC(E21,0)*100+(E21-TRUNC(E21,0))*60</f>
        <v>-743245.42359999998</v>
      </c>
      <c r="H21" s="26">
        <f>TRUNC(F21,0)*100+(F21-TRUNC(F21,0))*60</f>
        <v>-1115303.3324</v>
      </c>
      <c r="I21" s="27">
        <v>342</v>
      </c>
    </row>
    <row r="22" spans="1:9" ht="15">
      <c r="A22" s="4" t="s">
        <v>31</v>
      </c>
      <c r="B22" s="23">
        <v>41208</v>
      </c>
      <c r="C22" s="24">
        <v>79.538608999999994</v>
      </c>
      <c r="D22" s="24">
        <v>-22.974381000000001</v>
      </c>
      <c r="E22" s="25">
        <f>TRUNC(C22,0)*100+(C22-TRUNC(C22))*60</f>
        <v>7932.3165399999998</v>
      </c>
      <c r="F22" s="25">
        <f>TRUNC(D22,0)*100+(D22-TRUNC(D22))*60</f>
        <v>-2258.4628600000001</v>
      </c>
      <c r="G22" s="26">
        <f>TRUNC(E22,0)*100+(E22-TRUNC(E22,0))*60</f>
        <v>793218.99239999999</v>
      </c>
      <c r="H22" s="26">
        <f>TRUNC(F22,0)*100+(F22-TRUNC(F22,0))*60</f>
        <v>-225827.77160000001</v>
      </c>
      <c r="I22" s="27">
        <v>507</v>
      </c>
    </row>
    <row r="23" spans="1:9" ht="15">
      <c r="A23" s="2" t="s">
        <v>32</v>
      </c>
      <c r="B23" s="23">
        <v>42402</v>
      </c>
      <c r="C23" s="24">
        <v>-77.508936000000006</v>
      </c>
      <c r="D23" s="24">
        <v>167.440473</v>
      </c>
      <c r="E23" s="25">
        <f>TRUNC(C23,0)*100+(C23-TRUNC(C23))*60</f>
        <v>-7730.5361600000006</v>
      </c>
      <c r="F23" s="25">
        <f>TRUNC(D23,0)*100+(D23-TRUNC(D23))*60</f>
        <v>16726.428380000001</v>
      </c>
      <c r="G23" s="26">
        <f>TRUNC(E23,0)*100+(E23-TRUNC(E23,0))*60</f>
        <v>-773032.16960000002</v>
      </c>
      <c r="H23" s="26">
        <f>TRUNC(F23,0)*100+(F23-TRUNC(F23,0))*60</f>
        <v>1672625.7028000001</v>
      </c>
      <c r="I23" s="5">
        <v>64</v>
      </c>
    </row>
    <row r="24" spans="1:9" ht="15">
      <c r="A24" s="12" t="s">
        <v>33</v>
      </c>
      <c r="B24" s="13">
        <v>42997</v>
      </c>
      <c r="C24" s="14">
        <v>-72.673000000000002</v>
      </c>
      <c r="D24" s="14">
        <f>-360+296.974</f>
        <v>-63.02600000000001</v>
      </c>
      <c r="E24" s="15">
        <f>TRUNC(C24,0)*100+(C24-TRUNC(C24))*60</f>
        <v>-7240.38</v>
      </c>
      <c r="F24" s="15">
        <f>TRUNC(D24,0)*100+(D24-TRUNC(D24))*60</f>
        <v>-6301.56</v>
      </c>
      <c r="G24" s="16">
        <f>TRUNC(E24,0)*100+(E24-TRUNC(E24,0))*60</f>
        <v>-724022.8</v>
      </c>
      <c r="H24" s="16">
        <f>TRUNC(F24,0)*100+(F24-TRUNC(F24,0))*60</f>
        <v>-630133.6</v>
      </c>
      <c r="I24" s="17"/>
    </row>
    <row r="25" spans="1:9" ht="15">
      <c r="A25" s="4" t="s">
        <v>34</v>
      </c>
      <c r="B25" s="23">
        <v>41208</v>
      </c>
      <c r="C25" s="24">
        <v>-75.795649999999995</v>
      </c>
      <c r="D25" s="24">
        <v>158.46940000000001</v>
      </c>
      <c r="E25" s="25">
        <f>TRUNC(C25,0)*100+(C25-TRUNC(C25))*60</f>
        <v>-7547.7389999999996</v>
      </c>
      <c r="F25" s="25">
        <f>TRUNC(D25,0)*100+(D25-TRUNC(D25))*60</f>
        <v>15828.164000000001</v>
      </c>
      <c r="G25" s="26">
        <f>TRUNC(E25,0)*100+(E25-TRUNC(E25,0))*60</f>
        <v>-754744.34</v>
      </c>
      <c r="H25" s="26">
        <f>TRUNC(F25,0)*100+(F25-TRUNC(F25,0))*60</f>
        <v>1582809.84</v>
      </c>
      <c r="I25" s="27">
        <v>2138</v>
      </c>
    </row>
    <row r="26" spans="1:9" ht="15">
      <c r="A26" s="12" t="s">
        <v>35</v>
      </c>
      <c r="B26" s="13">
        <v>42997</v>
      </c>
      <c r="C26" s="14">
        <v>-67.816000000000003</v>
      </c>
      <c r="D26" s="14">
        <f>292.709-360</f>
        <v>-67.290999999999997</v>
      </c>
      <c r="E26" s="15">
        <f>TRUNC(C26,0)*100+(C26-TRUNC(C26))*60</f>
        <v>-6748.96</v>
      </c>
      <c r="F26" s="15">
        <f>TRUNC(D26,0)*100+(D26-TRUNC(D26))*60</f>
        <v>-6717.46</v>
      </c>
      <c r="G26" s="16">
        <f>TRUNC(E26,0)*100+(E26-TRUNC(E26,0))*60</f>
        <v>-674857.6</v>
      </c>
      <c r="H26" s="16">
        <f>TRUNC(F26,0)*100+(F26-TRUNC(F26,0))*60</f>
        <v>-671727.6</v>
      </c>
      <c r="I26" s="17"/>
    </row>
    <row r="27" spans="1:9" ht="15">
      <c r="A27" s="12" t="s">
        <v>36</v>
      </c>
      <c r="B27" s="13">
        <v>42997</v>
      </c>
      <c r="C27" s="14">
        <v>-66.983999999999995</v>
      </c>
      <c r="D27" s="14">
        <f>-67.474</f>
        <v>-67.474000000000004</v>
      </c>
      <c r="E27" s="15">
        <f>TRUNC(C27,0)*100+(C27-TRUNC(C27))*60</f>
        <v>-6659.04</v>
      </c>
      <c r="F27" s="15">
        <f>TRUNC(D27,0)*100+(D27-TRUNC(D27))*60</f>
        <v>-6728.4400000000005</v>
      </c>
      <c r="G27" s="16">
        <f>TRUNC(E27,0)*100+(E27-TRUNC(E27,0))*60</f>
        <v>-665902.4</v>
      </c>
      <c r="H27" s="16">
        <f>TRUNC(F27,0)*100+(F27-TRUNC(F27,0))*60</f>
        <v>-672826.4</v>
      </c>
      <c r="I27" s="17"/>
    </row>
    <row r="28" spans="1:9" ht="15">
      <c r="A28" s="12" t="s">
        <v>37</v>
      </c>
      <c r="B28" s="13">
        <v>41667</v>
      </c>
      <c r="C28" s="14">
        <v>-85.960999999999999</v>
      </c>
      <c r="D28" s="14">
        <v>174.49799999999999</v>
      </c>
      <c r="E28" s="15">
        <f>TRUNC(C28,0)*100+(C28-TRUNC(C28))*60</f>
        <v>-8557.66</v>
      </c>
      <c r="F28" s="15">
        <f>TRUNC(D28,0)*100+(D28-TRUNC(D28))*60</f>
        <v>17429.88</v>
      </c>
      <c r="G28" s="16">
        <f>TRUNC(E28,0)*100+(E28-TRUNC(E28,0))*60</f>
        <v>-855739.6</v>
      </c>
      <c r="H28" s="16">
        <f>TRUNC(F28,0)*100+(F28-TRUNC(F28,0))*60</f>
        <v>1742952.8</v>
      </c>
      <c r="I28" s="17">
        <v>2648.9</v>
      </c>
    </row>
    <row r="29" spans="1:9" ht="15">
      <c r="A29" s="4" t="s">
        <v>38</v>
      </c>
      <c r="B29" s="23">
        <v>41266</v>
      </c>
      <c r="C29" s="24">
        <v>-79.147462000000004</v>
      </c>
      <c r="D29" s="24">
        <v>155.894454</v>
      </c>
      <c r="E29" s="25">
        <f>TRUNC(C29,0)*100+(C29-TRUNC(C29))*60</f>
        <v>-7908.8477200000007</v>
      </c>
      <c r="F29" s="25">
        <f>TRUNC(D29,0)*100+(D29-TRUNC(D29))*60</f>
        <v>15553.667239999999</v>
      </c>
      <c r="G29" s="26">
        <f>TRUNC(E29,0)*100+(E29-TRUNC(E29,0))*60</f>
        <v>-790850.86320000002</v>
      </c>
      <c r="H29" s="26">
        <f>TRUNC(F29,0)*100+(F29-TRUNC(F29,0))*60</f>
        <v>1555340.0344</v>
      </c>
      <c r="I29" s="27">
        <v>2030</v>
      </c>
    </row>
    <row r="30" spans="1:9" ht="15">
      <c r="A30" s="4" t="s">
        <v>39</v>
      </c>
      <c r="B30" s="23">
        <v>41266</v>
      </c>
      <c r="C30" s="24">
        <v>-66.012101999999999</v>
      </c>
      <c r="D30" s="24">
        <v>-60.558064999999999</v>
      </c>
      <c r="E30" s="25">
        <f>TRUNC(C30,0)*100+(C30-TRUNC(C30))*60</f>
        <v>-6600.7261200000003</v>
      </c>
      <c r="F30" s="25">
        <f>TRUNC(D30,0)*100+(D30-TRUNC(D30))*60</f>
        <v>-6033.4839000000002</v>
      </c>
      <c r="G30" s="26">
        <f>TRUNC(E30,0)*100+(E30-TRUNC(E30,0))*60</f>
        <v>-660043.56720000005</v>
      </c>
      <c r="H30" s="26">
        <f>TRUNC(F30,0)*100+(F30-TRUNC(F30,0))*60</f>
        <v>-603329.03399999999</v>
      </c>
      <c r="I30" s="27">
        <v>126</v>
      </c>
    </row>
    <row r="31" spans="1:9" ht="15">
      <c r="A31" s="4" t="s">
        <v>40</v>
      </c>
      <c r="B31" s="23">
        <v>41188</v>
      </c>
      <c r="C31" s="24">
        <v>-77.340087999999994</v>
      </c>
      <c r="D31" s="24">
        <v>-141.87362300000001</v>
      </c>
      <c r="E31" s="25">
        <f>TRUNC(C31,0)*100+(C31-TRUNC(C31))*60</f>
        <v>-7720.4052799999999</v>
      </c>
      <c r="F31" s="25">
        <f>TRUNC(D31,0)*100+(D31-TRUNC(D31))*60</f>
        <v>-14152.417380000001</v>
      </c>
      <c r="G31" s="26">
        <f>TRUNC(E31,0)*100+(E31-TRUNC(E31,0))*60</f>
        <v>-772024.31680000003</v>
      </c>
      <c r="H31" s="26">
        <f>TRUNC(F31,0)*100+(F31-TRUNC(F31,0))*60</f>
        <v>-1415225.0427999999</v>
      </c>
      <c r="I31" s="27">
        <v>1025</v>
      </c>
    </row>
    <row r="32" spans="1:9" ht="15">
      <c r="A32" s="2" t="s">
        <v>41</v>
      </c>
      <c r="B32" s="23">
        <v>41266</v>
      </c>
      <c r="C32" s="24">
        <v>-77.534946000000005</v>
      </c>
      <c r="D32" s="24">
        <v>167.08467999999999</v>
      </c>
      <c r="E32" s="25">
        <f>TRUNC(C32,0)*100+(C32-TRUNC(C32))*60</f>
        <v>-7732.0967600000004</v>
      </c>
      <c r="F32" s="25">
        <f>TRUNC(D32,0)*100+(D32-TRUNC(D32))*60</f>
        <v>16705.0808</v>
      </c>
      <c r="G32" s="26">
        <f>TRUNC(E32,0)*100+(E32-TRUNC(E32,0))*60</f>
        <v>-773205.80560000008</v>
      </c>
      <c r="H32" s="26">
        <f>TRUNC(F32,0)*100+(F32-TRUNC(F32,0))*60</f>
        <v>1670504.848</v>
      </c>
      <c r="I32" s="27">
        <v>3421</v>
      </c>
    </row>
    <row r="33" spans="1:9" ht="15">
      <c r="A33" s="4" t="s">
        <v>42</v>
      </c>
      <c r="B33" s="23">
        <v>41266</v>
      </c>
      <c r="C33" s="24">
        <v>-77.805930000000004</v>
      </c>
      <c r="D33" s="24">
        <v>161.99811199999999</v>
      </c>
      <c r="E33" s="25">
        <f>TRUNC(C33,0)*100+(C33-TRUNC(C33))*60</f>
        <v>-7748.3558000000003</v>
      </c>
      <c r="F33" s="25">
        <f>TRUNC(D33,0)*100+(D33-TRUNC(D33))*60</f>
        <v>16159.886719999999</v>
      </c>
      <c r="G33" s="26">
        <f>TRUNC(E33,0)*100+(E33-TRUNC(E33,0))*60</f>
        <v>-774821.348</v>
      </c>
      <c r="H33" s="26">
        <f>TRUNC(F33,0)*100+(F33-TRUNC(F33,0))*60</f>
        <v>1615953.2031999999</v>
      </c>
      <c r="I33" s="27">
        <v>1901</v>
      </c>
    </row>
    <row r="34" spans="1:9" ht="15">
      <c r="A34" s="12" t="s">
        <v>43</v>
      </c>
      <c r="B34" s="23">
        <v>42374</v>
      </c>
      <c r="C34" s="14">
        <v>-77.848045999999997</v>
      </c>
      <c r="D34" s="14">
        <v>166.66824320000001</v>
      </c>
      <c r="E34" s="15">
        <f>TRUNC(C34,0)*100+(C34-TRUNC(C34))*60</f>
        <v>-7750.8827599999995</v>
      </c>
      <c r="F34" s="15">
        <f>TRUNC(D34,0)*100+(D34-TRUNC(D34))*60</f>
        <v>16640.094592000001</v>
      </c>
      <c r="G34" s="16">
        <f>TRUNC(E34,0)*100+(E34-TRUNC(E34,0))*60</f>
        <v>-775052.9656</v>
      </c>
      <c r="H34" s="16">
        <f>TRUNC(F34,0)*100+(F34-TRUNC(F34,0))*60</f>
        <v>1664005.67552</v>
      </c>
      <c r="I34" s="17">
        <v>-19.16</v>
      </c>
    </row>
    <row r="35" spans="1:9" ht="15">
      <c r="A35" s="4" t="s">
        <v>44</v>
      </c>
      <c r="B35" s="23">
        <v>41266</v>
      </c>
      <c r="C35" s="24">
        <v>-82.861521999999994</v>
      </c>
      <c r="D35" s="24">
        <v>-53.198712</v>
      </c>
      <c r="E35" s="25">
        <f>TRUNC(C35,0)*100+(C35-TRUNC(C35))*60</f>
        <v>-8251.6913199999999</v>
      </c>
      <c r="F35" s="25">
        <f>TRUNC(D35,0)*100+(D35-TRUNC(D35))*60</f>
        <v>-5311.9227200000005</v>
      </c>
      <c r="G35" s="26">
        <f>TRUNC(E35,0)*100+(E35-TRUNC(E35,0))*60</f>
        <v>-825141.47919999994</v>
      </c>
      <c r="H35" s="26">
        <f>TRUNC(F35,0)*100+(F35-TRUNC(F35,0))*60</f>
        <v>-531155.36320000002</v>
      </c>
      <c r="I35" s="27">
        <v>963</v>
      </c>
    </row>
    <row r="36" spans="1:9" ht="15">
      <c r="A36" s="4" t="s">
        <v>45</v>
      </c>
      <c r="B36" s="23">
        <v>41266</v>
      </c>
      <c r="C36" s="24">
        <v>74.311942999999999</v>
      </c>
      <c r="D36" s="24">
        <v>-20.199629999999999</v>
      </c>
      <c r="E36" s="25">
        <f>TRUNC(C36,0)*100+(C36-TRUNC(C36))*60</f>
        <v>7418.7165800000002</v>
      </c>
      <c r="F36" s="25">
        <f>TRUNC(D36,0)*100+(D36-TRUNC(D36))*60</f>
        <v>-2011.9777999999999</v>
      </c>
      <c r="G36" s="26">
        <f>TRUNC(E36,0)*100+(E36-TRUNC(E36,0))*60</f>
        <v>741842.99479999999</v>
      </c>
      <c r="H36" s="26">
        <f>TRUNC(F36,0)*100+(F36-TRUNC(F36,0))*60</f>
        <v>-201158.66800000001</v>
      </c>
      <c r="I36" s="27">
        <v>196</v>
      </c>
    </row>
    <row r="37" spans="1:9" ht="15">
      <c r="A37" s="4" t="s">
        <v>46</v>
      </c>
      <c r="B37" s="23">
        <v>41266</v>
      </c>
      <c r="C37" s="24">
        <v>-81.476748999999998</v>
      </c>
      <c r="D37" s="24">
        <v>161.97737799999999</v>
      </c>
      <c r="E37" s="25">
        <f>TRUNC(C37,0)*100+(C37-TRUNC(C37))*60</f>
        <v>-8128.6049400000002</v>
      </c>
      <c r="F37" s="25">
        <f>TRUNC(D37,0)*100+(D37-TRUNC(D37))*60</f>
        <v>16158.642679999999</v>
      </c>
      <c r="G37" s="26">
        <f>TRUNC(E37,0)*100+(E37-TRUNC(E37,0))*60</f>
        <v>-812836.29639999999</v>
      </c>
      <c r="H37" s="26">
        <f>TRUNC(F37,0)*100+(F37-TRUNC(F37,0))*60</f>
        <v>1615838.5607999999</v>
      </c>
      <c r="I37" s="27">
        <v>95</v>
      </c>
    </row>
    <row r="38" spans="1:9" ht="15">
      <c r="A38" s="4" t="s">
        <v>47</v>
      </c>
      <c r="B38" s="23">
        <v>40909</v>
      </c>
      <c r="C38" s="24">
        <v>71.786530999999997</v>
      </c>
      <c r="D38" s="24">
        <v>-29.849862000000002</v>
      </c>
      <c r="E38" s="25">
        <f>TRUNC(C38,0)*100+(C38-TRUNC(C38))*60</f>
        <v>7147.1918599999999</v>
      </c>
      <c r="F38" s="25">
        <f>TRUNC(D38,0)*100+(D38-TRUNC(D38))*60</f>
        <v>-2950.99172</v>
      </c>
      <c r="G38" s="26">
        <f>TRUNC(E38,0)*100+(E38-TRUNC(E38,0))*60</f>
        <v>714711.51159999997</v>
      </c>
      <c r="H38" s="26">
        <f>TRUNC(F38,0)*100+(F38-TRUNC(F38,0))*60</f>
        <v>-295059.50319999998</v>
      </c>
      <c r="I38" s="27">
        <v>1517</v>
      </c>
    </row>
    <row r="39" spans="1:9" ht="15">
      <c r="A39" s="4" t="s">
        <v>48</v>
      </c>
      <c r="B39" s="23">
        <v>41266</v>
      </c>
      <c r="C39" s="24">
        <v>76.351605000000006</v>
      </c>
      <c r="D39" s="24">
        <v>-61.677366999999997</v>
      </c>
      <c r="E39" s="25">
        <f>TRUNC(C39,0)*100+(C39-TRUNC(C39))*60</f>
        <v>7621.0963000000002</v>
      </c>
      <c r="F39" s="25">
        <f>TRUNC(D39,0)*100+(D39-TRUNC(D39))*60</f>
        <v>-6140.6420200000002</v>
      </c>
      <c r="G39" s="26">
        <f>TRUNC(E39,0)*100+(E39-TRUNC(E39,0))*60</f>
        <v>762105.77800000005</v>
      </c>
      <c r="H39" s="26">
        <f>TRUNC(F39,0)*100+(F39-TRUNC(F39,0))*60</f>
        <v>-614038.52119999996</v>
      </c>
      <c r="I39" s="27">
        <v>621</v>
      </c>
    </row>
    <row r="40" spans="1:9" ht="15">
      <c r="A40" s="12" t="s">
        <v>49</v>
      </c>
      <c r="B40" s="23">
        <v>42976</v>
      </c>
      <c r="C40" s="14">
        <v>76.771111111111111</v>
      </c>
      <c r="D40" s="14">
        <v>-18.655555555555555</v>
      </c>
      <c r="E40" s="15">
        <f>TRUNC(C40,0)*100+(C40-TRUNC(C40))*60</f>
        <v>7646.2666666666664</v>
      </c>
      <c r="F40" s="15">
        <f>TRUNC(D40,0)*100+(D40-TRUNC(D40))*60</f>
        <v>-1839.3333333333333</v>
      </c>
      <c r="G40" s="16">
        <f>TRUNC(E40,0)*100+(E40-TRUNC(E40,0))*60</f>
        <v>764616</v>
      </c>
      <c r="H40" s="16">
        <f>TRUNC(F40,0)*100+(F40-TRUNC(F40,0))*60</f>
        <v>-183920</v>
      </c>
      <c r="I40" s="17">
        <v>19</v>
      </c>
    </row>
    <row r="41" spans="1:9" ht="15">
      <c r="A41" s="4" t="s">
        <v>50</v>
      </c>
      <c r="B41" s="23">
        <v>41266</v>
      </c>
      <c r="C41" s="24">
        <v>-64.804959999999994</v>
      </c>
      <c r="D41" s="24">
        <v>-62.816571000000003</v>
      </c>
      <c r="E41" s="25">
        <f>TRUNC(C41,0)*100+(C41-TRUNC(C41))*60</f>
        <v>-6448.2975999999999</v>
      </c>
      <c r="F41" s="25">
        <f>TRUNC(D41,0)*100+(D41-TRUNC(D41))*60</f>
        <v>-6248.9942600000004</v>
      </c>
      <c r="G41" s="26">
        <f>TRUNC(E41,0)*100+(E41-TRUNC(E41,0))*60</f>
        <v>-644817.85600000003</v>
      </c>
      <c r="H41" s="26">
        <f>TRUNC(F41,0)*100+(F41-TRUNC(F41,0))*60</f>
        <v>-624859.65560000006</v>
      </c>
      <c r="I41" s="27">
        <v>78</v>
      </c>
    </row>
    <row r="42" spans="1:9" ht="15">
      <c r="A42" s="4" t="s">
        <v>51</v>
      </c>
      <c r="B42" s="23">
        <v>40901</v>
      </c>
      <c r="C42" s="24">
        <v>-77.530399000000003</v>
      </c>
      <c r="D42" s="24">
        <v>167.139894</v>
      </c>
      <c r="E42" s="25">
        <f>TRUNC(C42,0)*100+(C42-TRUNC(C42))*60</f>
        <v>-7731.8239400000002</v>
      </c>
      <c r="F42" s="25">
        <f>TRUNC(D42,0)*100+(D42-TRUNC(D42))*60</f>
        <v>16708.393639999998</v>
      </c>
      <c r="G42" s="26">
        <f>TRUNC(E42,0)*100+(E42-TRUNC(E42,0))*60</f>
        <v>-773149.43640000001</v>
      </c>
      <c r="H42" s="26">
        <f>TRUNC(F42,0)*100+(F42-TRUNC(F42,0))*60</f>
        <v>1670823.6183999998</v>
      </c>
      <c r="I42" s="27">
        <v>3676</v>
      </c>
    </row>
    <row r="43" spans="1:9" ht="15">
      <c r="A43" s="4" t="s">
        <v>52</v>
      </c>
      <c r="B43" s="23">
        <v>41269</v>
      </c>
      <c r="C43" s="24">
        <v>-85.306437000000003</v>
      </c>
      <c r="D43" s="24">
        <v>-143.63145</v>
      </c>
      <c r="E43" s="25">
        <f>TRUNC(C43,0)*100+(C43-TRUNC(C43))*60</f>
        <v>-8518.3862200000003</v>
      </c>
      <c r="F43" s="25">
        <f>TRUNC(D43,0)*100+(D43-TRUNC(D43))*60</f>
        <v>-14337.887000000001</v>
      </c>
      <c r="G43" s="26">
        <f>TRUNC(E43,0)*100+(E43-TRUNC(E43,0))*60</f>
        <v>-851823.17320000008</v>
      </c>
      <c r="H43" s="26">
        <f>TRUNC(F43,0)*100+(F43-TRUNC(F43,0))*60</f>
        <v>-1433753.22</v>
      </c>
      <c r="I43" s="27">
        <v>291</v>
      </c>
    </row>
    <row r="44" spans="1:9" ht="15">
      <c r="A44" s="4" t="s">
        <v>53</v>
      </c>
      <c r="B44" s="23">
        <v>41266</v>
      </c>
      <c r="C44" s="24">
        <v>-76.144611999999995</v>
      </c>
      <c r="D44" s="24">
        <v>168.42384300000001</v>
      </c>
      <c r="E44" s="25">
        <f>TRUNC(C44,0)*100+(C44-TRUNC(C44))*60</f>
        <v>-7608.6767199999995</v>
      </c>
      <c r="F44" s="25">
        <f>TRUNC(D44,0)*100+(D44-TRUNC(D44))*60</f>
        <v>16825.43058</v>
      </c>
      <c r="G44" s="26">
        <f>TRUNC(E44,0)*100+(E44-TRUNC(E44,0))*60</f>
        <v>-760840.60320000001</v>
      </c>
      <c r="H44" s="26">
        <f>TRUNC(F44,0)*100+(F44-TRUNC(F44,0))*60</f>
        <v>1682525.8348000001</v>
      </c>
      <c r="I44" s="27">
        <v>181</v>
      </c>
    </row>
    <row r="45" spans="1:9" ht="15">
      <c r="A45" s="4" t="s">
        <v>54</v>
      </c>
      <c r="B45" s="23">
        <v>41208</v>
      </c>
      <c r="C45" s="24">
        <v>-77.532743999999994</v>
      </c>
      <c r="D45" s="24">
        <v>160.27175600000001</v>
      </c>
      <c r="E45" s="25">
        <f>TRUNC(C45,0)*100+(C45-TRUNC(C45))*60</f>
        <v>-7731.9646399999992</v>
      </c>
      <c r="F45" s="25">
        <f>TRUNC(D45,0)*100+(D45-TRUNC(D45))*60</f>
        <v>16016.30536</v>
      </c>
      <c r="G45" s="26">
        <f>TRUNC(E45,0)*100+(E45-TRUNC(E45,0))*60</f>
        <v>-773157.87839999993</v>
      </c>
      <c r="H45" s="26">
        <f>TRUNC(F45,0)*100+(F45-TRUNC(F45,0))*60</f>
        <v>1601618.3215999999</v>
      </c>
      <c r="I45" s="27">
        <v>1896</v>
      </c>
    </row>
    <row r="46" spans="1:9" ht="15">
      <c r="A46" s="2" t="s">
        <v>55</v>
      </c>
      <c r="B46" s="23">
        <v>41266</v>
      </c>
      <c r="C46" s="24">
        <v>-65.753418999999994</v>
      </c>
      <c r="D46" s="24">
        <v>-62.882038000000001</v>
      </c>
      <c r="E46" s="25">
        <f>TRUNC(C46,0)*100+(C46-TRUNC(C46))*60</f>
        <v>-6545.20514</v>
      </c>
      <c r="F46" s="25">
        <f>TRUNC(D46,0)*100+(D46-TRUNC(D46))*60</f>
        <v>-6252.9222799999998</v>
      </c>
      <c r="G46" s="26">
        <f>TRUNC(E46,0)*100+(E46-TRUNC(E46,0))*60</f>
        <v>-654512.30839999998</v>
      </c>
      <c r="H46" s="26">
        <f>TRUNC(F46,0)*100+(F46-TRUNC(F46,0))*60</f>
        <v>-625255.33679999993</v>
      </c>
      <c r="I46" s="27">
        <v>591</v>
      </c>
    </row>
    <row r="47" spans="1:9" ht="15">
      <c r="A47" s="4" t="s">
        <v>56</v>
      </c>
      <c r="B47" s="23">
        <v>41266</v>
      </c>
      <c r="C47" s="24">
        <v>-65.245391999999995</v>
      </c>
      <c r="D47" s="24">
        <v>-61.646534000000003</v>
      </c>
      <c r="E47" s="25">
        <f>TRUNC(C47,0)*100+(C47-TRUNC(C47))*60</f>
        <v>-6514.7235199999996</v>
      </c>
      <c r="F47" s="25">
        <f>TRUNC(D47,0)*100+(D47-TRUNC(D47))*60</f>
        <v>-6138.7920400000003</v>
      </c>
      <c r="G47" s="26">
        <f>TRUNC(E47,0)*100+(E47-TRUNC(E47,0))*60</f>
        <v>-651443.41119999997</v>
      </c>
      <c r="H47" s="26">
        <f>TRUNC(F47,0)*100+(F47-TRUNC(F47,0))*60</f>
        <v>-613847.52240000002</v>
      </c>
      <c r="I47" s="27">
        <v>123</v>
      </c>
    </row>
    <row r="48" spans="1:9" ht="15">
      <c r="A48" s="12" t="s">
        <v>57</v>
      </c>
      <c r="B48" s="13">
        <v>42997</v>
      </c>
      <c r="C48" s="14">
        <v>-71.313000000000002</v>
      </c>
      <c r="D48" s="14">
        <f>-360+291.679</f>
        <v>-68.321000000000026</v>
      </c>
      <c r="E48" s="15">
        <f>TRUNC(C48,0)*100+(C48-TRUNC(C48))*60</f>
        <v>-7118.78</v>
      </c>
      <c r="F48" s="15">
        <f>TRUNC(D48,0)*100+(D48-TRUNC(D48))*60</f>
        <v>-6819.260000000002</v>
      </c>
      <c r="G48" s="16">
        <f>TRUNC(E48,0)*100+(E48-TRUNC(E48,0))*60</f>
        <v>-711846.79999999993</v>
      </c>
      <c r="H48" s="16">
        <f>TRUNC(F48,0)*100+(F48-TRUNC(F48,0))*60</f>
        <v>-681915.60000000009</v>
      </c>
      <c r="I48" s="17"/>
    </row>
    <row r="49" spans="1:9" ht="15">
      <c r="A49" s="4" t="s">
        <v>58</v>
      </c>
      <c r="B49" s="23">
        <v>40571</v>
      </c>
      <c r="C49" s="30">
        <v>-76.164400000000001</v>
      </c>
      <c r="D49" s="30">
        <v>168.3828</v>
      </c>
      <c r="E49" s="25">
        <f>TRUNC(C49,0)*100+(C49-TRUNC(C49))*60</f>
        <v>-7609.8639999999996</v>
      </c>
      <c r="F49" s="25">
        <f>TRUNC(D49,0)*100+(D49-TRUNC(D49))*60</f>
        <v>16822.968000000001</v>
      </c>
      <c r="G49" s="26">
        <f>TRUNC(E49,0)*100+(E49-TRUNC(E49,0))*60</f>
        <v>-760951.84</v>
      </c>
      <c r="H49" s="26">
        <f>TRUNC(F49,0)*100+(F49-TRUNC(F49,0))*60</f>
        <v>1682258.08</v>
      </c>
      <c r="I49" s="27">
        <v>175</v>
      </c>
    </row>
    <row r="50" spans="1:9" ht="15">
      <c r="A50" s="4" t="s">
        <v>59</v>
      </c>
      <c r="B50" s="23">
        <v>41266</v>
      </c>
      <c r="C50" s="24">
        <v>-78.927702999999994</v>
      </c>
      <c r="D50" s="24">
        <v>162.56500199999999</v>
      </c>
      <c r="E50" s="25">
        <f>TRUNC(C50,0)*100+(C50-TRUNC(C50))*60</f>
        <v>-7855.6621799999994</v>
      </c>
      <c r="F50" s="25">
        <f>TRUNC(D50,0)*100+(D50-TRUNC(D50))*60</f>
        <v>16233.90012</v>
      </c>
      <c r="G50" s="26">
        <f>TRUNC(E50,0)*100+(E50-TRUNC(E50,0))*60</f>
        <v>-785539.73080000002</v>
      </c>
      <c r="H50" s="26">
        <f>TRUNC(F50,0)*100+(F50-TRUNC(F50,0))*60</f>
        <v>1623354.0072000001</v>
      </c>
      <c r="I50" s="27">
        <v>270</v>
      </c>
    </row>
    <row r="51" spans="1:9" ht="15">
      <c r="A51" s="2" t="s">
        <v>60</v>
      </c>
      <c r="B51" s="23">
        <v>42035</v>
      </c>
      <c r="C51" s="24">
        <v>66.479747000000003</v>
      </c>
      <c r="D51" s="24">
        <v>-46.312023000000003</v>
      </c>
      <c r="E51" s="25">
        <f>TRUNC(C51,0)*100+(C51-TRUNC(C51))*60</f>
        <v>6628.7848199999999</v>
      </c>
      <c r="F51" s="25">
        <f>TRUNC(D51,0)*100+(D51-TRUNC(D51))*60</f>
        <v>-4618.72138</v>
      </c>
      <c r="G51" s="26">
        <f>TRUNC(E51,0)*100+(E51-TRUNC(E51,0))*60</f>
        <v>662847.08920000005</v>
      </c>
      <c r="H51" s="26">
        <f>TRUNC(F51,0)*100+(F51-TRUNC(F51,0))*60</f>
        <v>-461843.28279999999</v>
      </c>
      <c r="I51" s="27">
        <v>2153</v>
      </c>
    </row>
    <row r="52" spans="1:9" ht="15">
      <c r="A52" s="2" t="s">
        <v>61</v>
      </c>
      <c r="B52" s="23">
        <v>42035</v>
      </c>
      <c r="C52" s="24">
        <v>69.092010999999999</v>
      </c>
      <c r="D52" s="24">
        <v>-39.647452999999999</v>
      </c>
      <c r="E52" s="25">
        <f>TRUNC(C52,0)*100+(C52-TRUNC(C52))*60</f>
        <v>6905.5206600000001</v>
      </c>
      <c r="F52" s="25">
        <f>TRUNC(D52,0)*100+(D52-TRUNC(D52))*60</f>
        <v>-3938.8471799999998</v>
      </c>
      <c r="G52" s="26">
        <f>TRUNC(E52,0)*100+(E52-TRUNC(E52,0))*60</f>
        <v>690531.23959999997</v>
      </c>
      <c r="H52" s="26">
        <f>TRUNC(F52,0)*100+(F52-TRUNC(F52,0))*60</f>
        <v>-393850.8308</v>
      </c>
      <c r="I52" s="5">
        <v>2927</v>
      </c>
    </row>
    <row r="53" spans="1:9" ht="15">
      <c r="A53" s="2" t="s">
        <v>62</v>
      </c>
      <c r="B53" s="23">
        <v>42035</v>
      </c>
      <c r="C53" s="24">
        <v>77.431686999999997</v>
      </c>
      <c r="D53" s="24">
        <v>-51.108538000000003</v>
      </c>
      <c r="E53" s="25">
        <f>TRUNC(C53,0)*100+(C53-TRUNC(C53))*60</f>
        <v>7725.9012199999997</v>
      </c>
      <c r="F53" s="25">
        <f>TRUNC(D53,0)*100+(D53-TRUNC(D53))*60</f>
        <v>-5106.5122799999999</v>
      </c>
      <c r="G53" s="26">
        <f>TRUNC(E53,0)*100+(E53-TRUNC(E53,0))*60</f>
        <v>772554.07319999998</v>
      </c>
      <c r="H53" s="26">
        <f>TRUNC(F53,0)*100+(F53-TRUNC(F53,0))*60</f>
        <v>-510630.73680000001</v>
      </c>
      <c r="I53" s="27">
        <v>2500</v>
      </c>
    </row>
    <row r="54" spans="1:9" ht="15">
      <c r="A54" s="12" t="s">
        <v>63</v>
      </c>
      <c r="B54" s="13">
        <v>42997</v>
      </c>
      <c r="C54" s="14">
        <v>-73.885000000000005</v>
      </c>
      <c r="D54" s="14">
        <f>-360+291.463</f>
        <v>-68.536999999999978</v>
      </c>
      <c r="E54" s="15">
        <f>TRUNC(C54,0)*100+(C54-TRUNC(C54))*60</f>
        <v>-7353.1</v>
      </c>
      <c r="F54" s="15">
        <f>TRUNC(D54,0)*100+(D54-TRUNC(D54))*60</f>
        <v>-6832.2199999999984</v>
      </c>
      <c r="G54" s="16">
        <f>TRUNC(E54,0)*100+(E54-TRUNC(E54,0))*60</f>
        <v>-735306</v>
      </c>
      <c r="H54" s="16">
        <f>TRUNC(F54,0)*100+(F54-TRUNC(F54,0))*60</f>
        <v>-683213.2</v>
      </c>
      <c r="I54" s="17"/>
    </row>
    <row r="55" spans="1:9" ht="15">
      <c r="A55" s="4" t="s">
        <v>64</v>
      </c>
      <c r="B55" s="23">
        <v>41266</v>
      </c>
      <c r="C55" s="24">
        <v>77.809432000000001</v>
      </c>
      <c r="D55" s="24">
        <v>-19.651875</v>
      </c>
      <c r="E55" s="25">
        <f>TRUNC(C55,0)*100+(C55-TRUNC(C55))*60</f>
        <v>7748.56592</v>
      </c>
      <c r="F55" s="25">
        <f>TRUNC(D55,0)*100+(D55-TRUNC(D55))*60</f>
        <v>-1939.1125</v>
      </c>
      <c r="G55" s="26">
        <f>TRUNC(E55,0)*100+(E55-TRUNC(E55,0))*60</f>
        <v>774833.95519999997</v>
      </c>
      <c r="H55" s="26">
        <f>TRUNC(F55,0)*100+(F55-TRUNC(F55,0))*60</f>
        <v>-193906.75</v>
      </c>
      <c r="I55" s="27">
        <v>536</v>
      </c>
    </row>
    <row r="56" spans="1:9" ht="15">
      <c r="A56" s="4" t="s">
        <v>65</v>
      </c>
      <c r="B56" s="23">
        <v>41266</v>
      </c>
      <c r="C56" s="24">
        <v>78.442702999999995</v>
      </c>
      <c r="D56" s="24">
        <v>-22.903528000000001</v>
      </c>
      <c r="E56" s="25">
        <f>TRUNC(C56,0)*100+(C56-TRUNC(C56))*60</f>
        <v>7826.5621799999999</v>
      </c>
      <c r="F56" s="25">
        <f>TRUNC(D56,0)*100+(D56-TRUNC(D56))*60</f>
        <v>-2254.2116799999999</v>
      </c>
      <c r="G56" s="26">
        <f>TRUNC(E56,0)*100+(E56-TRUNC(E56,0))*60</f>
        <v>782633.73080000002</v>
      </c>
      <c r="H56" s="26">
        <f>TRUNC(F56,0)*100+(F56-TRUNC(F56,0))*60</f>
        <v>-225412.70079999999</v>
      </c>
      <c r="I56" s="27">
        <v>1058</v>
      </c>
    </row>
    <row r="57" spans="1:9" ht="15">
      <c r="A57" s="2" t="s">
        <v>66</v>
      </c>
      <c r="B57" s="23">
        <v>42699</v>
      </c>
      <c r="C57" s="31">
        <v>-84.25377269444445</v>
      </c>
      <c r="D57" s="31">
        <v>-165.59943413888888</v>
      </c>
      <c r="E57" s="25">
        <f>TRUNC(C57,0)*100+(C57-TRUNC(C57))*60</f>
        <v>-8415.2263616666678</v>
      </c>
      <c r="F57" s="25">
        <f>TRUNC(D57,0)*100+(D57-TRUNC(D57))*60</f>
        <v>-16535.966048333332</v>
      </c>
      <c r="G57" s="26">
        <f>TRUNC(E57,0)*100+(E57-TRUNC(E57,0))*60</f>
        <v>-841513.5817000001</v>
      </c>
      <c r="H57" s="26">
        <f>TRUNC(F57,0)*100+(F57-TRUNC(F57,0))*60</f>
        <v>-1653557.9628999999</v>
      </c>
      <c r="I57" s="27">
        <v>52.756</v>
      </c>
    </row>
    <row r="58" spans="1:9" ht="15">
      <c r="A58" s="4" t="s">
        <v>67</v>
      </c>
      <c r="B58" s="23">
        <v>41266</v>
      </c>
      <c r="C58" s="24">
        <v>-77.038077000000001</v>
      </c>
      <c r="D58" s="24">
        <v>-78.286798000000005</v>
      </c>
      <c r="E58" s="25">
        <f>TRUNC(C58,0)*100+(C58-TRUNC(C58))*60</f>
        <v>-7702.2846200000004</v>
      </c>
      <c r="F58" s="25">
        <f>TRUNC(D58,0)*100+(D58-TRUNC(D58))*60</f>
        <v>-7817.2078799999999</v>
      </c>
      <c r="G58" s="26">
        <f>TRUNC(E58,0)*100+(E58-TRUNC(E58,0))*60</f>
        <v>-770217.07720000006</v>
      </c>
      <c r="H58" s="26">
        <f>TRUNC(F58,0)*100+(F58-TRUNC(F58,0))*60</f>
        <v>-781712.47279999999</v>
      </c>
      <c r="I58" s="27">
        <v>1197</v>
      </c>
    </row>
    <row r="59" spans="1:9" ht="15">
      <c r="A59" s="4" t="s">
        <v>68</v>
      </c>
      <c r="B59" s="23">
        <v>41208</v>
      </c>
      <c r="C59" s="24">
        <v>66.401150000000001</v>
      </c>
      <c r="D59" s="24">
        <v>-38.215400000000002</v>
      </c>
      <c r="E59" s="25">
        <f>TRUNC(C59,0)*100+(C59-TRUNC(C59))*60</f>
        <v>6624.0690000000004</v>
      </c>
      <c r="F59" s="25">
        <f>TRUNC(D59,0)*100+(D59-TRUNC(D59))*60</f>
        <v>-3812.924</v>
      </c>
      <c r="G59" s="26">
        <f>TRUNC(E59,0)*100+(E59-TRUNC(E59,0))*60</f>
        <v>662404.14</v>
      </c>
      <c r="H59" s="26">
        <f>TRUNC(F59,0)*100+(F59-TRUNC(F59,0))*60</f>
        <v>-381255.44</v>
      </c>
      <c r="I59" s="27">
        <v>447</v>
      </c>
    </row>
    <row r="60" spans="1:9" ht="15">
      <c r="A60" s="4" t="s">
        <v>69</v>
      </c>
      <c r="B60" s="23">
        <v>41266</v>
      </c>
      <c r="C60" s="24">
        <v>63.418196000000002</v>
      </c>
      <c r="D60" s="24">
        <v>-41.147551999999997</v>
      </c>
      <c r="E60" s="25">
        <f>TRUNC(C60,0)*100+(C60-TRUNC(C60))*60</f>
        <v>6325.0917600000002</v>
      </c>
      <c r="F60" s="25">
        <f>TRUNC(D60,0)*100+(D60-TRUNC(D60))*60</f>
        <v>-4108.8531199999998</v>
      </c>
      <c r="G60" s="26">
        <f>TRUNC(E60,0)*100+(E60-TRUNC(E60,0))*60</f>
        <v>632505.50560000003</v>
      </c>
      <c r="H60" s="26">
        <f>TRUNC(F60,0)*100+(F60-TRUNC(F60,0))*60</f>
        <v>-410851.18719999999</v>
      </c>
      <c r="I60" s="27">
        <v>784</v>
      </c>
    </row>
    <row r="61" spans="1:9" ht="15">
      <c r="A61" s="4" t="s">
        <v>70</v>
      </c>
      <c r="B61" s="23">
        <v>41208</v>
      </c>
      <c r="C61" s="24">
        <v>73.675976000000006</v>
      </c>
      <c r="D61" s="24">
        <v>-28.128747000000001</v>
      </c>
      <c r="E61" s="25">
        <f>TRUNC(C61,0)*100+(C61-TRUNC(C61))*60</f>
        <v>7340.5585600000004</v>
      </c>
      <c r="F61" s="25">
        <f>TRUNC(D61,0)*100+(D61-TRUNC(D61))*60</f>
        <v>-2807.7248199999999</v>
      </c>
      <c r="G61" s="26">
        <f>TRUNC(E61,0)*100+(E61-TRUNC(E61,0))*60</f>
        <v>734033.51360000006</v>
      </c>
      <c r="H61" s="26">
        <f>TRUNC(F61,0)*100+(F61-TRUNC(F61,0))*60</f>
        <v>-280743.48920000001</v>
      </c>
      <c r="I61" s="27">
        <v>1342</v>
      </c>
    </row>
    <row r="62" spans="1:9" ht="15">
      <c r="A62" s="4" t="s">
        <v>71</v>
      </c>
      <c r="B62" s="23">
        <v>42035</v>
      </c>
      <c r="C62" s="24">
        <v>-77.531593999999998</v>
      </c>
      <c r="D62" s="24">
        <v>166.93239399999999</v>
      </c>
      <c r="E62" s="25">
        <f>TRUNC(C62,0)*100+(C62-TRUNC(C62))*60</f>
        <v>-7731.8956399999997</v>
      </c>
      <c r="F62" s="25">
        <f>TRUNC(D62,0)*100+(D62-TRUNC(D62))*60</f>
        <v>16655.943639999998</v>
      </c>
      <c r="G62" s="26">
        <f>TRUNC(E62,0)*100+(E62-TRUNC(E62,0))*60</f>
        <v>-773153.73840000003</v>
      </c>
      <c r="H62" s="26">
        <f>TRUNC(F62,0)*100+(F62-TRUNC(F62,0))*60</f>
        <v>1665556.6183999998</v>
      </c>
      <c r="I62" s="27">
        <v>2080.8490999999999</v>
      </c>
    </row>
    <row r="63" spans="1:9" ht="15">
      <c r="A63" s="32" t="s">
        <v>72</v>
      </c>
      <c r="B63" s="33">
        <v>41266</v>
      </c>
      <c r="C63" s="19">
        <v>-87.415666000000002</v>
      </c>
      <c r="D63" s="19">
        <v>-149.43286499999999</v>
      </c>
      <c r="E63" s="20">
        <f>TRUNC(C63,0)*100+(C63-TRUNC(C63))*60</f>
        <v>-8724.9399599999997</v>
      </c>
      <c r="F63" s="20">
        <f>TRUNC(D63,0)*100+(D63-TRUNC(D63))*60</f>
        <v>-14925.9719</v>
      </c>
      <c r="G63" s="21">
        <f>TRUNC(E63,0)*100+(E63-TRUNC(E63,0))*60</f>
        <v>-872456.39760000003</v>
      </c>
      <c r="H63" s="21">
        <f>TRUNC(F63,0)*100+(F63-TRUNC(F63,0))*60</f>
        <v>-1492558.314</v>
      </c>
      <c r="I63" s="22">
        <v>2611</v>
      </c>
    </row>
    <row r="64" spans="1:9" ht="15">
      <c r="A64" s="4" t="s">
        <v>73</v>
      </c>
      <c r="B64" s="23">
        <v>41266</v>
      </c>
      <c r="C64" s="24">
        <v>-77.528060999999994</v>
      </c>
      <c r="D64" s="24">
        <v>-86.766996000000006</v>
      </c>
      <c r="E64" s="25">
        <f>TRUNC(C64,0)*100+(C64-TRUNC(C64))*60</f>
        <v>-7731.6836599999997</v>
      </c>
      <c r="F64" s="25">
        <f>TRUNC(D64,0)*100+(D64-TRUNC(D64))*60</f>
        <v>-8646.019760000001</v>
      </c>
      <c r="G64" s="26">
        <f>TRUNC(E64,0)*100+(E64-TRUNC(E64,0))*60</f>
        <v>-773141.0196</v>
      </c>
      <c r="H64" s="26">
        <f>TRUNC(F64,0)*100+(F64-TRUNC(F64,0))*60</f>
        <v>-864601.18560000008</v>
      </c>
      <c r="I64" s="27">
        <v>1502</v>
      </c>
    </row>
    <row r="65" spans="1:9" ht="15">
      <c r="A65" s="4" t="s">
        <v>74</v>
      </c>
      <c r="B65" s="23">
        <v>41266</v>
      </c>
      <c r="C65" s="24">
        <v>81.879833000000005</v>
      </c>
      <c r="D65" s="24">
        <v>-44.517144000000002</v>
      </c>
      <c r="E65" s="25">
        <f>TRUNC(C65,0)*100+(C65-TRUNC(C65))*60</f>
        <v>8152.7899800000005</v>
      </c>
      <c r="F65" s="25">
        <f>TRUNC(D65,0)*100+(D65-TRUNC(D65))*60</f>
        <v>-4431.0286400000005</v>
      </c>
      <c r="G65" s="26">
        <f>TRUNC(E65,0)*100+(E65-TRUNC(E65,0))*60</f>
        <v>815247.39880000008</v>
      </c>
      <c r="H65" s="26">
        <f>TRUNC(F65,0)*100+(F65-TRUNC(F65,0))*60</f>
        <v>-443101.71840000001</v>
      </c>
      <c r="I65" s="27">
        <v>732</v>
      </c>
    </row>
    <row r="66" spans="1:9" ht="15">
      <c r="A66" s="12" t="s">
        <v>75</v>
      </c>
      <c r="B66" s="13">
        <v>42997</v>
      </c>
      <c r="C66" s="14">
        <v>-74.08</v>
      </c>
      <c r="D66" s="14">
        <f>-360+298.269</f>
        <v>-61.730999999999995</v>
      </c>
      <c r="E66" s="15">
        <f>TRUNC(C66,0)*100+(C66-TRUNC(C66))*60</f>
        <v>-7404.8</v>
      </c>
      <c r="F66" s="15">
        <f>TRUNC(D66,0)*100+(D66-TRUNC(D66))*60</f>
        <v>-6143.86</v>
      </c>
      <c r="G66" s="16">
        <f>TRUNC(E66,0)*100+(E66-TRUNC(E66,0))*60</f>
        <v>-740448</v>
      </c>
      <c r="H66" s="16">
        <f>TRUNC(F66,0)*100+(F66-TRUNC(F66,0))*60</f>
        <v>-614351.6</v>
      </c>
      <c r="I66" s="17"/>
    </row>
    <row r="67" spans="1:9" ht="15">
      <c r="A67" s="4" t="s">
        <v>76</v>
      </c>
      <c r="B67" s="23">
        <v>41266</v>
      </c>
      <c r="C67" s="24">
        <v>-64.962597000000002</v>
      </c>
      <c r="D67" s="24">
        <v>-65.667254</v>
      </c>
      <c r="E67" s="25">
        <f>TRUNC(C67,0)*100+(C67-TRUNC(C67))*60</f>
        <v>-6457.7558200000003</v>
      </c>
      <c r="F67" s="25">
        <f>TRUNC(D67,0)*100+(D67-TRUNC(D67))*60</f>
        <v>-6540.0352400000002</v>
      </c>
      <c r="G67" s="26">
        <f>TRUNC(E67,0)*100+(E67-TRUNC(E67,0))*60</f>
        <v>-645745.34920000006</v>
      </c>
      <c r="H67" s="26">
        <f>TRUNC(F67,0)*100+(F67-TRUNC(F67,0))*60</f>
        <v>-654002.11439999996</v>
      </c>
      <c r="I67" s="27">
        <v>46</v>
      </c>
    </row>
    <row r="68" spans="1:9" ht="15">
      <c r="A68" s="12" t="s">
        <v>77</v>
      </c>
      <c r="B68" s="23">
        <v>42976</v>
      </c>
      <c r="C68" s="14">
        <v>69.240277777777777</v>
      </c>
      <c r="D68" s="14">
        <v>-51.060833333333328</v>
      </c>
      <c r="E68" s="15">
        <f>TRUNC(C68,0)*100+(C68-TRUNC(C68))*60</f>
        <v>6914.416666666667</v>
      </c>
      <c r="F68" s="15">
        <f>TRUNC(D68,0)*100+(D68-TRUNC(D68))*60</f>
        <v>-5103.6499999999996</v>
      </c>
      <c r="G68" s="16">
        <f>TRUNC(E68,0)*100+(E68-TRUNC(E68,0))*60</f>
        <v>691425</v>
      </c>
      <c r="H68" s="16">
        <f>TRUNC(F68,0)*100+(F68-TRUNC(F68,0))*60</f>
        <v>-510339</v>
      </c>
      <c r="I68" s="17">
        <v>32</v>
      </c>
    </row>
    <row r="69" spans="1:9" ht="15">
      <c r="A69" s="4" t="s">
        <v>78</v>
      </c>
      <c r="B69" s="23">
        <v>41284</v>
      </c>
      <c r="C69" s="24">
        <v>-74.820864999999998</v>
      </c>
      <c r="D69" s="24">
        <v>-98.880455999999995</v>
      </c>
      <c r="E69" s="25">
        <f>TRUNC(C69,0)*100+(C69-TRUNC(C69))*60</f>
        <v>-7449.2519000000002</v>
      </c>
      <c r="F69" s="25">
        <f>TRUNC(D69,0)*100+(D69-TRUNC(D69))*60</f>
        <v>-9852.8273599999993</v>
      </c>
      <c r="G69" s="26">
        <f>TRUNC(E69,0)*100+(E69-TRUNC(E69,0))*60</f>
        <v>-744915.11400000006</v>
      </c>
      <c r="H69" s="26">
        <f>TRUNC(F69,0)*100+(F69-TRUNC(F69,0))*60</f>
        <v>-985249.64159999997</v>
      </c>
      <c r="I69" s="27">
        <v>678</v>
      </c>
    </row>
    <row r="70" spans="1:9" ht="15">
      <c r="A70" s="12" t="s">
        <v>79</v>
      </c>
      <c r="B70" s="23">
        <v>42976</v>
      </c>
      <c r="C70" s="14">
        <v>65.546666666666667</v>
      </c>
      <c r="D70" s="14">
        <v>-38.975000000000001</v>
      </c>
      <c r="E70" s="15">
        <f>TRUNC(C70,0)*100+(C70-TRUNC(C70))*60</f>
        <v>6532.8</v>
      </c>
      <c r="F70" s="15">
        <f>TRUNC(D70,0)*100+(D70-TRUNC(D70))*60</f>
        <v>-3858.5</v>
      </c>
      <c r="G70" s="16">
        <f>TRUNC(E70,0)*100+(E70-TRUNC(E70,0))*60</f>
        <v>653248</v>
      </c>
      <c r="H70" s="16">
        <f>TRUNC(F70,0)*100+(F70-TRUNC(F70,0))*60</f>
        <v>-385830</v>
      </c>
      <c r="I70" s="17">
        <v>37</v>
      </c>
    </row>
    <row r="71" spans="1:9" ht="15">
      <c r="A71" s="4" t="s">
        <v>80</v>
      </c>
      <c r="B71" s="23">
        <v>41208</v>
      </c>
      <c r="C71" s="24">
        <v>82.208754999999996</v>
      </c>
      <c r="D71" s="24">
        <v>-31.003802</v>
      </c>
      <c r="E71" s="25">
        <f>TRUNC(C71,0)*100+(C71-TRUNC(C71))*60</f>
        <v>8212.5252999999993</v>
      </c>
      <c r="F71" s="25">
        <f>TRUNC(D71,0)*100+(D71-TRUNC(D71))*60</f>
        <v>-3100.2281200000002</v>
      </c>
      <c r="G71" s="26">
        <f>TRUNC(E71,0)*100+(E71-TRUNC(E71,0))*60</f>
        <v>821231.51799999992</v>
      </c>
      <c r="H71" s="26">
        <f>TRUNC(F71,0)*100+(F71-TRUNC(F71,0))*60</f>
        <v>-310013.68719999999</v>
      </c>
      <c r="I71" s="27">
        <v>775</v>
      </c>
    </row>
    <row r="72" spans="1:9" ht="15">
      <c r="A72" s="12" t="s">
        <v>81</v>
      </c>
      <c r="B72" s="13">
        <v>42997</v>
      </c>
      <c r="C72" s="14">
        <v>-73.076999999999998</v>
      </c>
      <c r="D72" s="14">
        <f>-360+293.898</f>
        <v>-66.101999999999975</v>
      </c>
      <c r="E72" s="15">
        <f>TRUNC(C72,0)*100+(C72-TRUNC(C72))*60</f>
        <v>-7304.62</v>
      </c>
      <c r="F72" s="15">
        <f>TRUNC(D72,0)*100+(D72-TRUNC(D72))*60</f>
        <v>-6606.119999999999</v>
      </c>
      <c r="G72" s="16">
        <f>TRUNC(E72,0)*100+(E72-TRUNC(E72,0))*60</f>
        <v>-730437.2</v>
      </c>
      <c r="H72" s="16">
        <f>TRUNC(F72,0)*100+(F72-TRUNC(F72,0))*60</f>
        <v>-660607.19999999995</v>
      </c>
      <c r="I72" s="17"/>
    </row>
    <row r="73" spans="1:9" ht="15">
      <c r="A73" s="4" t="s">
        <v>82</v>
      </c>
      <c r="B73" s="23">
        <v>41266</v>
      </c>
      <c r="C73" s="24">
        <v>83.111656999999994</v>
      </c>
      <c r="D73" s="24">
        <v>-45.119613999999999</v>
      </c>
      <c r="E73" s="25">
        <f>TRUNC(C73,0)*100+(C73-TRUNC(C73))*60</f>
        <v>8306.699419999999</v>
      </c>
      <c r="F73" s="25">
        <f>TRUNC(D73,0)*100+(D73-TRUNC(D73))*60</f>
        <v>-4507.1768400000001</v>
      </c>
      <c r="G73" s="26">
        <f>TRUNC(E73,0)*100+(E73-TRUNC(E73,0))*60</f>
        <v>830641.96519999998</v>
      </c>
      <c r="H73" s="26">
        <f>TRUNC(F73,0)*100+(F73-TRUNC(F73,0))*60</f>
        <v>-450710.61040000001</v>
      </c>
      <c r="I73" s="27">
        <v>127</v>
      </c>
    </row>
    <row r="74" spans="1:9" ht="15">
      <c r="A74" s="4" t="s">
        <v>83</v>
      </c>
      <c r="B74" s="23">
        <v>41108</v>
      </c>
      <c r="C74" s="24">
        <v>69.222324</v>
      </c>
      <c r="D74" s="24">
        <v>-49.814261999999999</v>
      </c>
      <c r="E74" s="25">
        <f>TRUNC(C74,0)*100+(C74-TRUNC(C74))*60</f>
        <v>6913.3394399999997</v>
      </c>
      <c r="F74" s="25">
        <f>TRUNC(D74,0)*100+(D74-TRUNC(D74))*60</f>
        <v>-4948.8557199999996</v>
      </c>
      <c r="G74" s="26">
        <f>TRUNC(E74,0)*100+(E74-TRUNC(E74,0))*60</f>
        <v>691320.36639999994</v>
      </c>
      <c r="H74" s="26">
        <f>TRUNC(F74,0)*100+(F74-TRUNC(F74,0))*60</f>
        <v>-494851.3432</v>
      </c>
      <c r="I74" s="27">
        <v>169</v>
      </c>
    </row>
    <row r="75" spans="1:9" ht="15">
      <c r="A75" s="4" t="s">
        <v>84</v>
      </c>
      <c r="B75" s="23">
        <v>41258</v>
      </c>
      <c r="C75" s="24">
        <v>79.131951999999998</v>
      </c>
      <c r="D75" s="24">
        <v>-65.852885000000001</v>
      </c>
      <c r="E75" s="25">
        <f>TRUNC(C75,0)*100+(C75-TRUNC(C75))*60</f>
        <v>7907.9171200000001</v>
      </c>
      <c r="F75" s="25">
        <f>TRUNC(D75,0)*100+(D75-TRUNC(D75))*60</f>
        <v>-6551.1731</v>
      </c>
      <c r="G75" s="26">
        <f>TRUNC(E75,0)*100+(E75-TRUNC(E75,0))*60</f>
        <v>790755.02720000001</v>
      </c>
      <c r="H75" s="26">
        <f>TRUNC(F75,0)*100+(F75-TRUNC(F75,0))*60</f>
        <v>-655110.38599999994</v>
      </c>
      <c r="I75" s="27">
        <v>97</v>
      </c>
    </row>
    <row r="76" spans="1:9" ht="15">
      <c r="A76" s="12" t="s">
        <v>85</v>
      </c>
      <c r="B76" s="23">
        <v>42976</v>
      </c>
      <c r="C76" s="14">
        <v>64.432222222222222</v>
      </c>
      <c r="D76" s="14">
        <v>-50.271111111111111</v>
      </c>
      <c r="E76" s="15">
        <f>TRUNC(C76,0)*100+(C76-TRUNC(C76))*60</f>
        <v>6425.9333333333334</v>
      </c>
      <c r="F76" s="15">
        <f>TRUNC(D76,0)*100+(D76-TRUNC(D76))*60</f>
        <v>-5016.2666666666664</v>
      </c>
      <c r="G76" s="16">
        <f>TRUNC(E76,0)*100+(E76-TRUNC(E76,0))*60</f>
        <v>642556</v>
      </c>
      <c r="H76" s="16">
        <f>TRUNC(F76,0)*100+(F76-TRUNC(F76,0))*60</f>
        <v>-501616</v>
      </c>
      <c r="I76" s="17">
        <v>44</v>
      </c>
    </row>
    <row r="77" spans="1:9" ht="15">
      <c r="A77" s="4" t="s">
        <v>86</v>
      </c>
      <c r="B77" s="23">
        <v>41266</v>
      </c>
      <c r="C77" s="24">
        <v>65.143669000000003</v>
      </c>
      <c r="D77" s="24">
        <v>-41.157234000000003</v>
      </c>
      <c r="E77" s="25">
        <f>TRUNC(C77,0)*100+(C77-TRUNC(C77))*60</f>
        <v>6508.62014</v>
      </c>
      <c r="F77" s="25">
        <f>TRUNC(D77,0)*100+(D77-TRUNC(D77))*60</f>
        <v>-4109.4340400000001</v>
      </c>
      <c r="G77" s="26">
        <f>TRUNC(E77,0)*100+(E77-TRUNC(E77,0))*60</f>
        <v>650837.2084</v>
      </c>
      <c r="H77" s="26">
        <f>TRUNC(F77,0)*100+(F77-TRUNC(F77,0))*60</f>
        <v>-410926.04240000003</v>
      </c>
      <c r="I77" s="27">
        <v>312</v>
      </c>
    </row>
    <row r="78" spans="1:9" ht="15">
      <c r="A78" s="12" t="s">
        <v>87</v>
      </c>
      <c r="B78" s="13">
        <v>42976</v>
      </c>
      <c r="C78" s="14">
        <v>66.987499999999997</v>
      </c>
      <c r="D78" s="14">
        <v>-50.944722222222218</v>
      </c>
      <c r="E78" s="15">
        <f>TRUNC(C78,0)*100+(C78-TRUNC(C78))*60</f>
        <v>6659.25</v>
      </c>
      <c r="F78" s="15">
        <f>TRUNC(D78,0)*100+(D78-TRUNC(D78))*60</f>
        <v>-5056.6833333333334</v>
      </c>
      <c r="G78" s="16">
        <f>TRUNC(E78,0)*100+(E78-TRUNC(E78,0))*60</f>
        <v>665915</v>
      </c>
      <c r="H78" s="16">
        <f>TRUNC(F78,0)*100+(F78-TRUNC(F78,0))*60</f>
        <v>-505641</v>
      </c>
      <c r="I78" s="17">
        <v>200</v>
      </c>
    </row>
    <row r="79" spans="1:9" ht="15">
      <c r="A79" s="2" t="s">
        <v>88</v>
      </c>
      <c r="B79" s="13">
        <v>42041</v>
      </c>
      <c r="C79" s="24">
        <v>-76.154439999999994</v>
      </c>
      <c r="D79" s="24">
        <v>-120.726775</v>
      </c>
      <c r="E79" s="25">
        <f>TRUNC(C79,0)*100+(C79-TRUNC(C79))*60</f>
        <v>-7609.2663999999995</v>
      </c>
      <c r="F79" s="25">
        <f>TRUNC(D79,0)*100+(D79-TRUNC(D79))*60</f>
        <v>-12043.6065</v>
      </c>
      <c r="G79" s="26">
        <f>TRUNC(E79,0)*100+(E79-TRUNC(E79,0))*60</f>
        <v>-760915.98399999994</v>
      </c>
      <c r="H79" s="26">
        <f>TRUNC(F79,0)*100+(F79-TRUNC(F79,0))*60</f>
        <v>-1204336.3899999999</v>
      </c>
      <c r="I79" s="27">
        <v>1929.2723000000001</v>
      </c>
    </row>
    <row r="80" spans="1:9" ht="15">
      <c r="A80" s="12" t="s">
        <v>89</v>
      </c>
      <c r="B80" s="13">
        <v>42976</v>
      </c>
      <c r="C80" s="14">
        <f>66+59/60+44.1764/60/60</f>
        <v>66.995604555555559</v>
      </c>
      <c r="D80" s="14">
        <f>-(50+37/60+12.8432/60/60)</f>
        <v>-50.620234222222223</v>
      </c>
      <c r="E80" s="15">
        <f>TRUNC(C80,0)*100+(C80-TRUNC(C80))*60</f>
        <v>6659.7362733333339</v>
      </c>
      <c r="F80" s="15">
        <f>TRUNC(D80,0)*100+(D80-TRUNC(D80))*60</f>
        <v>-5037.2140533333331</v>
      </c>
      <c r="G80" s="16">
        <f>TRUNC(E80,0)*100+(E80-TRUNC(E80,0))*60</f>
        <v>665944.1764</v>
      </c>
      <c r="H80" s="16">
        <f>TRUNC(F80,0)*100+(F80-TRUNC(F80,0))*60</f>
        <v>-503712.8432</v>
      </c>
      <c r="I80" s="17">
        <v>353.45499999999998</v>
      </c>
    </row>
    <row r="81" spans="1:9" ht="15">
      <c r="A81" s="4" t="s">
        <v>90</v>
      </c>
      <c r="B81" s="23">
        <v>41266</v>
      </c>
      <c r="C81" s="24">
        <v>83.643246000000005</v>
      </c>
      <c r="D81" s="24">
        <v>-33.376897999999997</v>
      </c>
      <c r="E81" s="25">
        <f>TRUNC(C81,0)*100+(C81-TRUNC(C81))*60</f>
        <v>8338.59476</v>
      </c>
      <c r="F81" s="25">
        <f>TRUNC(D81,0)*100+(D81-TRUNC(D81))*60</f>
        <v>-3322.6138799999999</v>
      </c>
      <c r="G81" s="26">
        <f>TRUNC(E81,0)*100+(E81-TRUNC(E81,0))*60</f>
        <v>833835.68559999997</v>
      </c>
      <c r="H81" s="26">
        <f>TRUNC(F81,0)*100+(F81-TRUNC(F81,0))*60</f>
        <v>-332236.83279999997</v>
      </c>
      <c r="I81" s="27">
        <v>100</v>
      </c>
    </row>
    <row r="82" spans="1:9" ht="15">
      <c r="A82" s="4" t="s">
        <v>91</v>
      </c>
      <c r="B82" s="23">
        <v>41266</v>
      </c>
      <c r="C82" s="24">
        <v>81.252714999999995</v>
      </c>
      <c r="D82" s="24">
        <v>-63.527135000000001</v>
      </c>
      <c r="E82" s="25">
        <f>TRUNC(C82,0)*100+(C82-TRUNC(C82))*60</f>
        <v>8115.1628999999994</v>
      </c>
      <c r="F82" s="25">
        <f>TRUNC(D82,0)*100+(D82-TRUNC(D82))*60</f>
        <v>-6331.6280999999999</v>
      </c>
      <c r="G82" s="26">
        <f>TRUNC(E82,0)*100+(E82-TRUNC(E82,0))*60</f>
        <v>811509.77399999998</v>
      </c>
      <c r="H82" s="26">
        <f>TRUNC(F82,0)*100+(F82-TRUNC(F82,0))*60</f>
        <v>-633137.68599999999</v>
      </c>
      <c r="I82" s="27">
        <v>219</v>
      </c>
    </row>
    <row r="83" spans="1:9" ht="15">
      <c r="A83" s="4" t="s">
        <v>92</v>
      </c>
      <c r="B83" s="23">
        <v>41266</v>
      </c>
      <c r="C83" s="24">
        <v>66.863283999999993</v>
      </c>
      <c r="D83" s="24">
        <v>-35.576022999999999</v>
      </c>
      <c r="E83" s="25">
        <f>TRUNC(C83,0)*100+(C83-TRUNC(C83))*60</f>
        <v>6651.7970399999995</v>
      </c>
      <c r="F83" s="25">
        <f>TRUNC(D83,0)*100+(D83-TRUNC(D83))*60</f>
        <v>-3534.5613800000001</v>
      </c>
      <c r="G83" s="26">
        <f>TRUNC(E83,0)*100+(E83-TRUNC(E83,0))*60</f>
        <v>665147.82239999995</v>
      </c>
      <c r="H83" s="26">
        <f>TRUNC(F83,0)*100+(F83-TRUNC(F83,0))*60</f>
        <v>-353433.68280000001</v>
      </c>
      <c r="I83" s="27">
        <v>1736</v>
      </c>
    </row>
    <row r="84" spans="1:9" ht="15">
      <c r="A84" s="4" t="s">
        <v>93</v>
      </c>
      <c r="B84" s="23">
        <v>41208</v>
      </c>
      <c r="C84" s="24">
        <v>68.586991999999995</v>
      </c>
      <c r="D84" s="24">
        <v>-33.052439</v>
      </c>
      <c r="E84" s="25">
        <f>TRUNC(C84,0)*100+(C84-TRUNC(C84))*60</f>
        <v>6835.2195199999996</v>
      </c>
      <c r="F84" s="25">
        <f>TRUNC(D84,0)*100+(D84-TRUNC(D84))*60</f>
        <v>-3303.1463399999998</v>
      </c>
      <c r="G84" s="26">
        <f>TRUNC(E84,0)*100+(E84-TRUNC(E84,0))*60</f>
        <v>683513.17119999998</v>
      </c>
      <c r="H84" s="26">
        <f>TRUNC(F84,0)*100+(F84-TRUNC(F84,0))*60</f>
        <v>-330308.78039999999</v>
      </c>
      <c r="I84" s="27">
        <v>884</v>
      </c>
    </row>
    <row r="85" spans="1:9" ht="15">
      <c r="A85" s="4" t="s">
        <v>94</v>
      </c>
      <c r="B85" s="23">
        <v>40909</v>
      </c>
      <c r="C85" s="24">
        <v>74.580591999999996</v>
      </c>
      <c r="D85" s="24">
        <v>-57.226581000000003</v>
      </c>
      <c r="E85" s="25">
        <f>TRUNC(C85,0)*100+(C85-TRUNC(C85))*60</f>
        <v>7434.8355199999996</v>
      </c>
      <c r="F85" s="25">
        <f>TRUNC(D85,0)*100+(D85-TRUNC(D85))*60</f>
        <v>-5713.5948600000002</v>
      </c>
      <c r="G85" s="26">
        <f>TRUNC(E85,0)*100+(E85-TRUNC(E85,0))*60</f>
        <v>743450.13119999995</v>
      </c>
      <c r="H85" s="26">
        <f>TRUNC(F85,0)*100+(F85-TRUNC(F85,0))*60</f>
        <v>-571335.69160000002</v>
      </c>
      <c r="I85" s="27">
        <v>107</v>
      </c>
    </row>
    <row r="86" spans="1:9" ht="15">
      <c r="A86" s="4" t="s">
        <v>95</v>
      </c>
      <c r="B86" s="23">
        <v>41266</v>
      </c>
      <c r="C86" s="24">
        <v>65.579340000000002</v>
      </c>
      <c r="D86" s="24">
        <v>-37.149048000000001</v>
      </c>
      <c r="E86" s="25">
        <f>TRUNC(C86,0)*100+(C86-TRUNC(C86))*60</f>
        <v>6534.7604000000001</v>
      </c>
      <c r="F86" s="25">
        <f>TRUNC(D86,0)*100+(D86-TRUNC(D86))*60</f>
        <v>-3708.9428800000001</v>
      </c>
      <c r="G86" s="26">
        <f>TRUNC(E86,0)*100+(E86-TRUNC(E86,0))*60</f>
        <v>653445.62399999995</v>
      </c>
      <c r="H86" s="26">
        <f>TRUNC(F86,0)*100+(F86-TRUNC(F86,0))*60</f>
        <v>-370856.57280000002</v>
      </c>
      <c r="I86" s="27">
        <v>90</v>
      </c>
    </row>
    <row r="87" spans="1:9" ht="15">
      <c r="A87" s="2" t="s">
        <v>96</v>
      </c>
      <c r="B87" s="23">
        <v>40913</v>
      </c>
      <c r="C87" s="31">
        <v>-84.638990000000007</v>
      </c>
      <c r="D87" s="31">
        <v>-150.13480000000001</v>
      </c>
      <c r="E87" s="25">
        <f>TRUNC(C87,0)*100+(C87-TRUNC(C87))*60</f>
        <v>-8438.3394000000008</v>
      </c>
      <c r="F87" s="25">
        <f>TRUNC(D87,0)*100+(D87-TRUNC(D87))*60</f>
        <v>-15008.088000000002</v>
      </c>
      <c r="G87" s="26">
        <f>TRUNC(E87,0)*100+(E87-TRUNC(E87,0))*60</f>
        <v>-843820.36400000006</v>
      </c>
      <c r="H87" s="26">
        <f>TRUNC(F87,0)*100+(F87-TRUNC(F87,0))*60</f>
        <v>-1500805.28</v>
      </c>
      <c r="I87" s="5">
        <v>114</v>
      </c>
    </row>
    <row r="88" spans="1:9" ht="15">
      <c r="A88" s="2" t="s">
        <v>97</v>
      </c>
      <c r="B88" s="23">
        <v>40887</v>
      </c>
      <c r="C88" s="31">
        <v>-84.247470000000007</v>
      </c>
      <c r="D88" s="31">
        <v>-153.67592999999999</v>
      </c>
      <c r="E88" s="25">
        <f>TRUNC(C88,0)*100+(C88-TRUNC(C88))*60</f>
        <v>-8414.8482000000004</v>
      </c>
      <c r="F88" s="25">
        <f>TRUNC(D88,0)*100+(D88-TRUNC(D88))*60</f>
        <v>-15340.5558</v>
      </c>
      <c r="G88" s="26">
        <f>TRUNC(E88,0)*100+(E88-TRUNC(E88,0))*60</f>
        <v>-841450.89199999999</v>
      </c>
      <c r="H88" s="26">
        <f>TRUNC(F88,0)*100+(F88-TRUNC(F88,0))*60</f>
        <v>-1534033.348</v>
      </c>
      <c r="I88" s="5">
        <v>89</v>
      </c>
    </row>
    <row r="89" spans="1:9" ht="15">
      <c r="A89" s="4" t="s">
        <v>98</v>
      </c>
      <c r="B89" s="23">
        <v>40909</v>
      </c>
      <c r="C89" s="24">
        <v>75.893829999999994</v>
      </c>
      <c r="D89" s="24">
        <v>-23.852855999999999</v>
      </c>
      <c r="E89" s="25">
        <f>TRUNC(C89,0)*100+(C89-TRUNC(C89))*60</f>
        <v>7553.6297999999997</v>
      </c>
      <c r="F89" s="25">
        <f>TRUNC(D89,0)*100+(D89-TRUNC(D89))*60</f>
        <v>-2351.1713599999998</v>
      </c>
      <c r="G89" s="26">
        <f>TRUNC(E89,0)*100+(E89-TRUNC(E89,0))*60</f>
        <v>755337.78799999994</v>
      </c>
      <c r="H89" s="26">
        <f>TRUNC(F89,0)*100+(F89-TRUNC(F89,0))*60</f>
        <v>-235110.28159999999</v>
      </c>
      <c r="I89" s="27">
        <v>1511</v>
      </c>
    </row>
    <row r="90" spans="1:9" ht="15">
      <c r="A90" s="4" t="s">
        <v>99</v>
      </c>
      <c r="B90" s="23">
        <v>41266</v>
      </c>
      <c r="C90" s="24">
        <v>80.456688999999997</v>
      </c>
      <c r="D90" s="24">
        <v>-26.293222</v>
      </c>
      <c r="E90" s="25">
        <f>TRUNC(C90,0)*100+(C90-TRUNC(C90))*60</f>
        <v>8027.4013399999994</v>
      </c>
      <c r="F90" s="25">
        <f>TRUNC(D90,0)*100+(D90-TRUNC(D90))*60</f>
        <v>-2617.5933199999999</v>
      </c>
      <c r="G90" s="26">
        <f>TRUNC(E90,0)*100+(E90-TRUNC(E90,0))*60</f>
        <v>802724.08039999998</v>
      </c>
      <c r="H90" s="26">
        <f>TRUNC(F90,0)*100+(F90-TRUNC(F90,0))*60</f>
        <v>-261735.5992</v>
      </c>
      <c r="I90" s="27">
        <v>705</v>
      </c>
    </row>
    <row r="91" spans="1:9" ht="15">
      <c r="A91" s="4" t="s">
        <v>100</v>
      </c>
      <c r="B91" s="23">
        <v>40901</v>
      </c>
      <c r="C91" s="24">
        <v>-77.510851000000002</v>
      </c>
      <c r="D91" s="24">
        <v>167.14156</v>
      </c>
      <c r="E91" s="25">
        <f>TRUNC(C91,0)*100+(C91-TRUNC(C91))*60</f>
        <v>-7730.6510600000001</v>
      </c>
      <c r="F91" s="25">
        <f>TRUNC(D91,0)*100+(D91-TRUNC(D91))*60</f>
        <v>16708.493600000002</v>
      </c>
      <c r="G91" s="26">
        <f>TRUNC(E91,0)*100+(E91-TRUNC(E91,0))*60</f>
        <v>-773039.06359999999</v>
      </c>
      <c r="H91" s="26">
        <f>TRUNC(F91,0)*100+(F91-TRUNC(F91,0))*60</f>
        <v>1670829.6160000002</v>
      </c>
      <c r="I91" s="27">
        <v>3389</v>
      </c>
    </row>
    <row r="92" spans="1:9" ht="15">
      <c r="A92" s="12" t="s">
        <v>101</v>
      </c>
      <c r="B92" s="13">
        <v>42041</v>
      </c>
      <c r="C92" s="14">
        <v>-77.623131408333293</v>
      </c>
      <c r="D92" s="14">
        <v>162.90131895833332</v>
      </c>
      <c r="E92" s="15">
        <f>TRUNC(C92,0)*100+(C92-TRUNC(C92))*60</f>
        <v>-7737.3878844999972</v>
      </c>
      <c r="F92" s="15">
        <f>TRUNC(D92,0)*100+(D92-TRUNC(D92))*60</f>
        <v>16254.079137499999</v>
      </c>
      <c r="G92" s="16">
        <f>TRUNC(E92,0)*100+(E92-TRUNC(E92,0))*60</f>
        <v>-773723.27306999988</v>
      </c>
      <c r="H92" s="16">
        <f>TRUNC(F92,0)*100+(F92-TRUNC(F92,0))*60</f>
        <v>1625404.7482499999</v>
      </c>
      <c r="I92" s="17">
        <v>29.04</v>
      </c>
    </row>
    <row r="93" spans="1:9" ht="15">
      <c r="A93" s="12" t="s">
        <v>102</v>
      </c>
      <c r="B93" s="13">
        <v>42997</v>
      </c>
      <c r="C93" s="14">
        <v>-74.834999999999994</v>
      </c>
      <c r="D93" s="14">
        <f>286.097-360</f>
        <v>-73.90300000000002</v>
      </c>
      <c r="E93" s="15">
        <f>TRUNC(C93,0)*100+(C93-TRUNC(C93))*60</f>
        <v>-7450.0999999999995</v>
      </c>
      <c r="F93" s="15">
        <f>TRUNC(D93,0)*100+(D93-TRUNC(D93))*60</f>
        <v>-7354.1800000000012</v>
      </c>
      <c r="G93" s="16">
        <f>TRUNC(E93,0)*100+(E93-TRUNC(E93,0))*60</f>
        <v>-745006</v>
      </c>
      <c r="H93" s="16">
        <f>TRUNC(F93,0)*100+(F93-TRUNC(F93,0))*60</f>
        <v>-735410.8</v>
      </c>
      <c r="I93" s="17"/>
    </row>
    <row r="94" spans="1:9" ht="15">
      <c r="A94" s="4" t="s">
        <v>103</v>
      </c>
      <c r="B94" s="23">
        <v>41266</v>
      </c>
      <c r="C94" s="24">
        <v>-73.111134000000007</v>
      </c>
      <c r="D94" s="24">
        <v>-90.299165000000002</v>
      </c>
      <c r="E94" s="25">
        <f>TRUNC(C94,0)*100+(C94-TRUNC(C94))*60</f>
        <v>-7306.6680400000005</v>
      </c>
      <c r="F94" s="25">
        <f>TRUNC(D94,0)*100+(D94-TRUNC(D94))*60</f>
        <v>-9017.9498999999996</v>
      </c>
      <c r="G94" s="26">
        <f>TRUNC(E94,0)*100+(E94-TRUNC(E94,0))*60</f>
        <v>-730640.08240000007</v>
      </c>
      <c r="H94" s="26">
        <f>TRUNC(F94,0)*100+(F94-TRUNC(F94,0))*60</f>
        <v>-901756.99399999995</v>
      </c>
      <c r="I94" s="5">
        <v>159</v>
      </c>
    </row>
    <row r="95" spans="1:9" ht="15">
      <c r="A95" s="2" t="s">
        <v>104</v>
      </c>
      <c r="B95" s="23">
        <v>41266</v>
      </c>
      <c r="C95" s="24">
        <v>-65.952776</v>
      </c>
      <c r="D95" s="24">
        <v>-62.885131999999999</v>
      </c>
      <c r="E95" s="25">
        <f>TRUNC(C95,0)*100+(C95-TRUNC(C95))*60</f>
        <v>-6557.1665599999997</v>
      </c>
      <c r="F95" s="25">
        <f>TRUNC(D95,0)*100+(D95-TRUNC(D95))*60</f>
        <v>-6253.1079200000004</v>
      </c>
      <c r="G95" s="26">
        <f>TRUNC(E95,0)*100+(E95-TRUNC(E95,0))*60</f>
        <v>-655709.99359999993</v>
      </c>
      <c r="H95" s="26">
        <f>TRUNC(F95,0)*100+(F95-TRUNC(F95,0))*60</f>
        <v>-625306.47519999999</v>
      </c>
      <c r="I95" s="27">
        <v>612</v>
      </c>
    </row>
    <row r="96" spans="1:9" ht="15">
      <c r="A96" s="2" t="s">
        <v>105</v>
      </c>
      <c r="B96" s="23">
        <v>42035</v>
      </c>
      <c r="C96" s="24">
        <v>-76.440396060899999</v>
      </c>
      <c r="D96" s="24">
        <v>-107.7681182891</v>
      </c>
      <c r="E96" s="25">
        <f>TRUNC(C96,0)*100+(C96-TRUNC(C96))*60</f>
        <v>-7626.4237636540001</v>
      </c>
      <c r="F96" s="25">
        <f>TRUNC(D96,0)*100+(D96-TRUNC(D96))*60</f>
        <v>-10746.087097346001</v>
      </c>
      <c r="G96" s="26">
        <f>TRUNC(E96,0)*100+(E96-TRUNC(E96,0))*60</f>
        <v>-762625.42581924004</v>
      </c>
      <c r="H96" s="26">
        <f>TRUNC(F96,0)*100+(F96-TRUNC(F96,0))*60</f>
        <v>-1074605.2258407599</v>
      </c>
      <c r="I96" s="27">
        <v>999.11800000000005</v>
      </c>
    </row>
    <row r="97" spans="1:9" ht="15">
      <c r="A97" s="4" t="s">
        <v>106</v>
      </c>
      <c r="B97" s="23">
        <v>41266</v>
      </c>
      <c r="C97" s="24">
        <v>-81.345965000000007</v>
      </c>
      <c r="D97" s="24">
        <v>152.7319</v>
      </c>
      <c r="E97" s="25">
        <f>TRUNC(C97,0)*100+(C97-TRUNC(C97))*60</f>
        <v>-8120.7579000000005</v>
      </c>
      <c r="F97" s="25">
        <f>TRUNC(D97,0)*100+(D97-TRUNC(D97))*60</f>
        <v>15243.914000000001</v>
      </c>
      <c r="G97" s="26">
        <f>TRUNC(E97,0)*100+(E97-TRUNC(E97,0))*60</f>
        <v>-812045.47400000005</v>
      </c>
      <c r="H97" s="26">
        <f>TRUNC(F97,0)*100+(F97-TRUNC(F97,0))*60</f>
        <v>1524354.84</v>
      </c>
      <c r="I97" s="27">
        <v>1554</v>
      </c>
    </row>
    <row r="98" spans="1:9" ht="15">
      <c r="A98" s="4" t="s">
        <v>107</v>
      </c>
      <c r="B98" s="23">
        <v>41266</v>
      </c>
      <c r="C98" s="24">
        <v>64.430469000000002</v>
      </c>
      <c r="D98" s="24">
        <v>-40.197746000000002</v>
      </c>
      <c r="E98" s="25">
        <f>TRUNC(C98,0)*100+(C98-TRUNC(C98))*60</f>
        <v>6425.8281400000005</v>
      </c>
      <c r="F98" s="25">
        <f>TRUNC(D98,0)*100+(D98-TRUNC(D98))*60</f>
        <v>-4011.8647599999999</v>
      </c>
      <c r="G98" s="26">
        <f>TRUNC(E98,0)*100+(E98-TRUNC(E98,0))*60</f>
        <v>642549.68839999998</v>
      </c>
      <c r="H98" s="26">
        <f>TRUNC(F98,0)*100+(F98-TRUNC(F98,0))*60</f>
        <v>-401151.88559999998</v>
      </c>
      <c r="I98" s="27">
        <v>197</v>
      </c>
    </row>
    <row r="99" spans="1:9" ht="15">
      <c r="A99" s="12" t="s">
        <v>108</v>
      </c>
      <c r="B99" s="13">
        <v>42997</v>
      </c>
      <c r="C99" s="14">
        <v>-81.660983000000002</v>
      </c>
      <c r="D99" s="14">
        <v>-21.873750000000001</v>
      </c>
      <c r="E99" s="15">
        <f>TRUNC(C99,0)*100+(C99-TRUNC(C99))*60</f>
        <v>-8139.6589800000002</v>
      </c>
      <c r="F99" s="15">
        <f>TRUNC(D99,0)*100+(D99-TRUNC(D99))*60</f>
        <v>-2152.4250000000002</v>
      </c>
      <c r="G99" s="16">
        <f>TRUNC(E99,0)*100+(E99-TRUNC(E99,0))*60</f>
        <v>-813939.53879999998</v>
      </c>
      <c r="H99" s="16">
        <f>TRUNC(F99,0)*100+(F99-TRUNC(F99,0))*60</f>
        <v>-215225.5</v>
      </c>
      <c r="I99" s="17"/>
    </row>
    <row r="100" spans="1:9" ht="15">
      <c r="A100" s="4" t="s">
        <v>109</v>
      </c>
      <c r="B100" s="23">
        <v>41266</v>
      </c>
      <c r="C100" s="24">
        <v>77.187027999999998</v>
      </c>
      <c r="D100" s="24">
        <v>-65.694329999999994</v>
      </c>
      <c r="E100" s="25">
        <f>TRUNC(C100,0)*100+(C100-TRUNC(C100))*60</f>
        <v>7711.2216799999997</v>
      </c>
      <c r="F100" s="25">
        <f>TRUNC(D100,0)*100+(D100-TRUNC(D100))*60</f>
        <v>-6541.6597999999994</v>
      </c>
      <c r="G100" s="26">
        <f>TRUNC(E100,0)*100+(E100-TRUNC(E100,0))*60</f>
        <v>771113.30079999997</v>
      </c>
      <c r="H100" s="26">
        <f>TRUNC(F100,0)*100+(F100-TRUNC(F100,0))*60</f>
        <v>-654139.58799999999</v>
      </c>
      <c r="I100" s="27">
        <v>683</v>
      </c>
    </row>
    <row r="101" spans="1:9" ht="15">
      <c r="A101" s="4" t="s">
        <v>110</v>
      </c>
      <c r="B101" s="23">
        <v>41208</v>
      </c>
      <c r="C101" s="24">
        <v>-76.322204999999997</v>
      </c>
      <c r="D101" s="24">
        <v>-144.30319600000001</v>
      </c>
      <c r="E101" s="25">
        <f>TRUNC(C101,0)*100+(C101-TRUNC(C101))*60</f>
        <v>-7619.3323</v>
      </c>
      <c r="F101" s="25">
        <f>TRUNC(D101,0)*100+(D101-TRUNC(D101))*60</f>
        <v>-14418.191760000002</v>
      </c>
      <c r="G101" s="26">
        <f>TRUNC(E101,0)*100+(E101-TRUNC(E101,0))*60</f>
        <v>-761919.93799999997</v>
      </c>
      <c r="H101" s="26">
        <f>TRUNC(F101,0)*100+(F101-TRUNC(F101,0))*60</f>
        <v>-1441811.5056</v>
      </c>
      <c r="I101" s="27">
        <v>992</v>
      </c>
    </row>
    <row r="102" spans="1:9" ht="15">
      <c r="A102" s="4" t="s">
        <v>111</v>
      </c>
      <c r="B102" s="23">
        <v>42402</v>
      </c>
      <c r="C102" s="24">
        <v>-77.532224999999997</v>
      </c>
      <c r="D102" s="24">
        <v>167.245677</v>
      </c>
      <c r="E102" s="25">
        <f>TRUNC(C102,0)*100+(C102-TRUNC(C102))*60</f>
        <v>-7731.9335000000001</v>
      </c>
      <c r="F102" s="25">
        <f>TRUNC(D102,0)*100+(D102-TRUNC(D102))*60</f>
        <v>16714.74062</v>
      </c>
      <c r="G102" s="26">
        <f>TRUNC(E102,0)*100+(E102-TRUNC(E102,0))*60</f>
        <v>-773156.01</v>
      </c>
      <c r="H102" s="26">
        <f>TRUNC(F102,0)*100+(F102-TRUNC(F102,0))*60</f>
        <v>1671444.4372</v>
      </c>
      <c r="I102" s="27">
        <v>3305</v>
      </c>
    </row>
    <row r="103" spans="1:9" ht="15">
      <c r="A103" s="4" t="s">
        <v>112</v>
      </c>
      <c r="B103" s="23">
        <v>41266</v>
      </c>
      <c r="C103" s="24">
        <v>-77.838381999999996</v>
      </c>
      <c r="D103" s="24">
        <v>166.66962899999999</v>
      </c>
      <c r="E103" s="25">
        <f>TRUNC(C103,0)*100+(C103-TRUNC(C103))*60</f>
        <v>-7750.3029200000001</v>
      </c>
      <c r="F103" s="25">
        <f>TRUNC(D103,0)*100+(D103-TRUNC(D103))*60</f>
        <v>16640.177739999999</v>
      </c>
      <c r="G103" s="26">
        <f>TRUNC(E103,0)*100+(E103-TRUNC(E103,0))*60</f>
        <v>-775018.17520000006</v>
      </c>
      <c r="H103" s="26">
        <f>TRUNC(F103,0)*100+(F103-TRUNC(F103,0))*60</f>
        <v>1664010.6643999999</v>
      </c>
      <c r="I103" s="27">
        <v>133</v>
      </c>
    </row>
    <row r="104" spans="1:9" ht="15">
      <c r="A104" s="12" t="s">
        <v>113</v>
      </c>
      <c r="B104" s="13">
        <v>42997</v>
      </c>
      <c r="C104" s="14">
        <v>-79.191000000000003</v>
      </c>
      <c r="D104" s="14">
        <f>-360+274.5</f>
        <v>-85.5</v>
      </c>
      <c r="E104" s="15">
        <f>TRUNC(C104,0)*100+(C104-TRUNC(C104))*60</f>
        <v>-7911.46</v>
      </c>
      <c r="F104" s="15">
        <f>TRUNC(D104,0)*100+(D104-TRUNC(D104))*60</f>
        <v>-8530</v>
      </c>
      <c r="G104" s="16">
        <f>TRUNC(E104,0)*100+(E104-TRUNC(E104,0))*60</f>
        <v>-791127.6</v>
      </c>
      <c r="H104" s="16">
        <f>TRUNC(F104,0)*100+(F104-TRUNC(F104,0))*60</f>
        <v>-853000</v>
      </c>
      <c r="I104" s="17"/>
    </row>
    <row r="105" spans="1:9" ht="15">
      <c r="A105" s="4" t="s">
        <v>114</v>
      </c>
      <c r="B105" s="23">
        <v>41208</v>
      </c>
      <c r="C105" s="24">
        <v>68.140272999999993</v>
      </c>
      <c r="D105" s="24">
        <v>-31.451497</v>
      </c>
      <c r="E105" s="25">
        <f>TRUNC(C105,0)*100+(C105-TRUNC(C105))*60</f>
        <v>6808.4163799999997</v>
      </c>
      <c r="F105" s="25">
        <f>TRUNC(D105,0)*100+(D105-TRUNC(D105))*60</f>
        <v>-3127.0898200000001</v>
      </c>
      <c r="G105" s="26">
        <f>TRUNC(E105,0)*100+(E105-TRUNC(E105,0))*60</f>
        <v>680824.9828</v>
      </c>
      <c r="H105" s="26">
        <f>TRUNC(F105,0)*100+(F105-TRUNC(F105,0))*60</f>
        <v>-312705.38920000003</v>
      </c>
      <c r="I105" s="27">
        <v>836</v>
      </c>
    </row>
    <row r="106" spans="1:9" ht="15">
      <c r="A106" s="4" t="s">
        <v>115</v>
      </c>
      <c r="B106" s="23">
        <v>40934</v>
      </c>
      <c r="C106" s="24">
        <v>-78.650323999999998</v>
      </c>
      <c r="D106" s="24">
        <v>167.16407000000001</v>
      </c>
      <c r="E106" s="25">
        <f>TRUNC(C106,0)*100+(C106-TRUNC(C106))*60</f>
        <v>-7839.01944</v>
      </c>
      <c r="F106" s="25">
        <f>TRUNC(D106,0)*100+(D106-TRUNC(D106))*60</f>
        <v>16709.8442</v>
      </c>
      <c r="G106" s="26">
        <f>TRUNC(E106,0)*100+(E106-TRUNC(E106,0))*60</f>
        <v>-783901.16639999999</v>
      </c>
      <c r="H106" s="26">
        <f>TRUNC(F106,0)*100+(F106-TRUNC(F106,0))*60</f>
        <v>1670950.652</v>
      </c>
      <c r="I106" s="27">
        <v>701</v>
      </c>
    </row>
    <row r="107" spans="1:9" ht="15">
      <c r="A107" s="12" t="s">
        <v>116</v>
      </c>
      <c r="B107" s="13">
        <v>42997</v>
      </c>
      <c r="C107" s="14">
        <v>-75.275999999999996</v>
      </c>
      <c r="D107" s="14">
        <f>-360+294.397</f>
        <v>-65.603000000000009</v>
      </c>
      <c r="E107" s="15">
        <f>TRUNC(C107,0)*100+(C107-TRUNC(C107))*60</f>
        <v>-7516.5599999999995</v>
      </c>
      <c r="F107" s="15">
        <f>TRUNC(D107,0)*100+(D107-TRUNC(D107))*60</f>
        <v>-6536.18</v>
      </c>
      <c r="G107" s="16">
        <f>TRUNC(E107,0)*100+(E107-TRUNC(E107,0))*60</f>
        <v>-751633.6</v>
      </c>
      <c r="H107" s="16">
        <f>TRUNC(F107,0)*100+(F107-TRUNC(F107,0))*60</f>
        <v>-653610.80000000005</v>
      </c>
      <c r="I107" s="17"/>
    </row>
    <row r="108" spans="1:9" ht="15">
      <c r="A108" s="4" t="s">
        <v>117</v>
      </c>
      <c r="B108" s="23">
        <v>41108</v>
      </c>
      <c r="C108" s="24">
        <v>72.240844999999993</v>
      </c>
      <c r="D108" s="24">
        <v>-23.912400999999999</v>
      </c>
      <c r="E108" s="25">
        <f>TRUNC(C108,0)*100+(C108-TRUNC(C108))*60</f>
        <v>7214.4506999999994</v>
      </c>
      <c r="F108" s="25">
        <f>TRUNC(D108,0)*100+(D108-TRUNC(D108))*60</f>
        <v>-2354.74406</v>
      </c>
      <c r="G108" s="26">
        <f>TRUNC(E108,0)*100+(E108-TRUNC(E108,0))*60</f>
        <v>721427.04200000002</v>
      </c>
      <c r="H108" s="26">
        <f>TRUNC(F108,0)*100+(F108-TRUNC(F108,0))*60</f>
        <v>-235444.64360000001</v>
      </c>
      <c r="I108" s="27">
        <v>111</v>
      </c>
    </row>
    <row r="109" spans="1:9" ht="15">
      <c r="A109" s="12" t="s">
        <v>118</v>
      </c>
      <c r="B109" s="13">
        <v>42997</v>
      </c>
      <c r="C109" s="14">
        <v>-79.626999999999995</v>
      </c>
      <c r="D109" s="14">
        <f>268.719-360</f>
        <v>-91.281000000000006</v>
      </c>
      <c r="E109" s="15">
        <f>TRUNC(C109,0)*100+(C109-TRUNC(C109))*60</f>
        <v>-7937.62</v>
      </c>
      <c r="F109" s="15">
        <f>TRUNC(D109,0)*100+(D109-TRUNC(D109))*60</f>
        <v>-9116.86</v>
      </c>
      <c r="G109" s="16">
        <f>TRUNC(E109,0)*100+(E109-TRUNC(E109,0))*60</f>
        <v>-793737.2</v>
      </c>
      <c r="H109" s="16">
        <f>TRUNC(F109,0)*100+(F109-TRUNC(F109,0))*60</f>
        <v>-911651.60000000009</v>
      </c>
      <c r="I109" s="17"/>
    </row>
    <row r="110" spans="1:9" ht="15">
      <c r="A110" s="12" t="s">
        <v>119</v>
      </c>
      <c r="B110" s="23">
        <v>42726</v>
      </c>
      <c r="C110" s="14">
        <v>-77.5218497222222</v>
      </c>
      <c r="D110" s="14">
        <v>167.14676888611109</v>
      </c>
      <c r="E110" s="15">
        <f>TRUNC(C110,0)*100+(C110-TRUNC(C110))*60</f>
        <v>-7731.3109833333319</v>
      </c>
      <c r="F110" s="15">
        <f>TRUNC(D110,0)*100+(D110-TRUNC(D110))*60</f>
        <v>16708.806133166665</v>
      </c>
      <c r="G110" s="16">
        <f>TRUNC(E110,0)*100+(E110-TRUNC(E110,0))*60</f>
        <v>-773118.65899999987</v>
      </c>
      <c r="H110" s="16">
        <f>TRUNC(F110,0)*100+(F110-TRUNC(F110,0))*60</f>
        <v>1670848.3679899999</v>
      </c>
      <c r="I110" s="17">
        <v>3568.7150000000001</v>
      </c>
    </row>
    <row r="111" spans="1:9" ht="15">
      <c r="A111" s="4" t="s">
        <v>120</v>
      </c>
      <c r="B111" s="23">
        <v>40901</v>
      </c>
      <c r="C111" s="24">
        <v>-77.522167999999994</v>
      </c>
      <c r="D111" s="24">
        <v>167.14744400000001</v>
      </c>
      <c r="E111" s="25">
        <f>TRUNC(C111,0)*100+(C111-TRUNC(C111))*60</f>
        <v>-7731.3300799999997</v>
      </c>
      <c r="F111" s="25">
        <f>TRUNC(D111,0)*100+(D111-TRUNC(D111))*60</f>
        <v>16708.84664</v>
      </c>
      <c r="G111" s="26">
        <f>TRUNC(E111,0)*100+(E111-TRUNC(E111,0))*60</f>
        <v>-773119.80480000004</v>
      </c>
      <c r="H111" s="26">
        <f>TRUNC(F111,0)*100+(F111-TRUNC(F111,0))*60</f>
        <v>1670850.7984</v>
      </c>
      <c r="I111" s="27">
        <v>3625</v>
      </c>
    </row>
    <row r="112" spans="1:9" ht="15">
      <c r="A112" s="4" t="s">
        <v>121</v>
      </c>
      <c r="B112" s="23">
        <v>41266</v>
      </c>
      <c r="C112" s="24">
        <v>61.631878</v>
      </c>
      <c r="D112" s="24">
        <v>-44.900730000000003</v>
      </c>
      <c r="E112" s="25">
        <f>TRUNC(C112,0)*100+(C112-TRUNC(C112))*60</f>
        <v>6137.9126800000004</v>
      </c>
      <c r="F112" s="25">
        <f>TRUNC(D112,0)*100+(D112-TRUNC(D112))*60</f>
        <v>-4454.0438000000004</v>
      </c>
      <c r="G112" s="26">
        <f>TRUNC(E112,0)*100+(E112-TRUNC(E112,0))*60</f>
        <v>613754.76080000005</v>
      </c>
      <c r="H112" s="26">
        <f>TRUNC(F112,0)*100+(F112-TRUNC(F112,0))*60</f>
        <v>-445402.62800000003</v>
      </c>
      <c r="I112" s="27">
        <v>2150</v>
      </c>
    </row>
    <row r="113" spans="1:9" ht="15">
      <c r="A113" s="12" t="s">
        <v>122</v>
      </c>
      <c r="B113" s="23">
        <v>42976</v>
      </c>
      <c r="C113" s="14">
        <v>81.599999999999994</v>
      </c>
      <c r="D113" s="14">
        <v>-16.655555555555555</v>
      </c>
      <c r="E113" s="15">
        <f>TRUNC(C113,0)*100+(C113-TRUNC(C113))*60</f>
        <v>8136</v>
      </c>
      <c r="F113" s="15">
        <f>TRUNC(D113,0)*100+(D113-TRUNC(D113))*60</f>
        <v>-1639.3333333333333</v>
      </c>
      <c r="G113" s="16">
        <f>TRUNC(E113,0)*100+(E113-TRUNC(E113,0))*60</f>
        <v>813600</v>
      </c>
      <c r="H113" s="16">
        <f>TRUNC(F113,0)*100+(F113-TRUNC(F113,0))*60</f>
        <v>-163920</v>
      </c>
      <c r="I113" s="17">
        <v>40</v>
      </c>
    </row>
    <row r="114" spans="1:9" ht="15">
      <c r="A114" s="4" t="s">
        <v>123</v>
      </c>
      <c r="B114" s="23">
        <v>41266</v>
      </c>
      <c r="C114" s="24">
        <v>79.155038000000005</v>
      </c>
      <c r="D114" s="24">
        <v>-17.725165000000001</v>
      </c>
      <c r="E114" s="25">
        <f>TRUNC(C114,0)*100+(C114-TRUNC(C114))*60</f>
        <v>7909.3022799999999</v>
      </c>
      <c r="F114" s="25">
        <f>TRUNC(D114,0)*100+(D114-TRUNC(D114))*60</f>
        <v>-1743.5099</v>
      </c>
      <c r="G114" s="26">
        <f>TRUNC(E114,0)*100+(E114-TRUNC(E114,0))*60</f>
        <v>790918.13679999998</v>
      </c>
      <c r="H114" s="26">
        <f>TRUNC(F114,0)*100+(F114-TRUNC(F114,0))*60</f>
        <v>-174330.59400000001</v>
      </c>
      <c r="I114" s="27">
        <v>362</v>
      </c>
    </row>
    <row r="115" spans="1:9" ht="15">
      <c r="A115" s="12" t="s">
        <v>124</v>
      </c>
      <c r="B115" s="23">
        <v>42976</v>
      </c>
      <c r="C115" s="14">
        <v>64.183611111111119</v>
      </c>
      <c r="D115" s="14">
        <v>-51.731111111111112</v>
      </c>
      <c r="E115" s="15">
        <f>TRUNC(C115,0)*100+(C115-TRUNC(C115))*60</f>
        <v>6411.0166666666673</v>
      </c>
      <c r="F115" s="15">
        <f>TRUNC(D115,0)*100+(D115-TRUNC(D115))*60</f>
        <v>-5143.8666666666668</v>
      </c>
      <c r="G115" s="16">
        <f>TRUNC(E115,0)*100+(E115-TRUNC(E115,0))*60</f>
        <v>641101</v>
      </c>
      <c r="H115" s="16">
        <f>TRUNC(F115,0)*100+(F115-TRUNC(F115,0))*60</f>
        <v>-514352</v>
      </c>
      <c r="I115" s="17">
        <v>54</v>
      </c>
    </row>
    <row r="116" spans="1:9" ht="15">
      <c r="A116" s="12" t="s">
        <v>125</v>
      </c>
      <c r="B116" s="23">
        <v>42976</v>
      </c>
      <c r="C116" s="14">
        <v>62.011564999999997</v>
      </c>
      <c r="D116" s="14">
        <f>310.32904-360</f>
        <v>-49.67095999999998</v>
      </c>
      <c r="E116" s="15">
        <f>TRUNC(C116,0)*100+(C116-TRUNC(C116))*60</f>
        <v>6200.6939000000002</v>
      </c>
      <c r="F116" s="15">
        <f>TRUNC(D116,0)*100+(D116-TRUNC(D116))*60</f>
        <v>-4940.257599999999</v>
      </c>
      <c r="G116" s="16">
        <f>TRUNC(E116,0)*100+(E116-TRUNC(E116,0))*60</f>
        <v>620041.63399999996</v>
      </c>
      <c r="H116" s="16">
        <f>TRUNC(F116,0)*100+(F116-TRUNC(F116,0))*60</f>
        <v>-494015.45599999995</v>
      </c>
      <c r="I116" s="17">
        <v>100</v>
      </c>
    </row>
    <row r="117" spans="1:9" ht="15">
      <c r="A117" s="4" t="s">
        <v>126</v>
      </c>
      <c r="B117" s="23">
        <v>41266</v>
      </c>
      <c r="C117" s="24">
        <v>-64.775102000000004</v>
      </c>
      <c r="D117" s="24">
        <v>-64.050782999999996</v>
      </c>
      <c r="E117" s="25">
        <f>TRUNC(C117,0)*100+(C117-TRUNC(C117))*60</f>
        <v>-6446.50612</v>
      </c>
      <c r="F117" s="25">
        <f>TRUNC(D117,0)*100+(D117-TRUNC(D117))*60</f>
        <v>-6403.0469800000001</v>
      </c>
      <c r="G117" s="26">
        <f>TRUNC(E117,0)*100+(E117-TRUNC(E117,0))*60</f>
        <v>-644630.36719999998</v>
      </c>
      <c r="H117" s="26">
        <f>TRUNC(F117,0)*100+(F117-TRUNC(F117,0))*60</f>
        <v>-640302.81880000001</v>
      </c>
      <c r="I117" s="27">
        <v>68</v>
      </c>
    </row>
    <row r="118" spans="1:9" ht="15">
      <c r="A118" s="4" t="s">
        <v>127</v>
      </c>
      <c r="B118" s="23">
        <v>41266</v>
      </c>
      <c r="C118" s="24">
        <v>-78.030074999999997</v>
      </c>
      <c r="D118" s="24">
        <v>-155.022595</v>
      </c>
      <c r="E118" s="25">
        <f>TRUNC(C118,0)*100+(C118-TRUNC(C118))*60</f>
        <v>-7801.8045000000002</v>
      </c>
      <c r="F118" s="25">
        <f>TRUNC(D118,0)*100+(D118-TRUNC(D118))*60</f>
        <v>-15501.3557</v>
      </c>
      <c r="G118" s="26">
        <f>TRUNC(E118,0)*100+(E118-TRUNC(E118,0))*60</f>
        <v>-780148.27</v>
      </c>
      <c r="H118" s="26">
        <f>TRUNC(F118,0)*100+(F118-TRUNC(F118,0))*60</f>
        <v>-1550121.3419999999</v>
      </c>
      <c r="I118" s="27">
        <v>538</v>
      </c>
    </row>
    <row r="119" spans="1:9" ht="15">
      <c r="A119" s="4" t="s">
        <v>128</v>
      </c>
      <c r="B119" s="23">
        <v>41266</v>
      </c>
      <c r="C119" s="24">
        <v>-85.611936999999998</v>
      </c>
      <c r="D119" s="24">
        <v>-68.555834000000004</v>
      </c>
      <c r="E119" s="25">
        <f>TRUNC(C119,0)*100+(C119-TRUNC(C119))*60</f>
        <v>-8536.7162200000002</v>
      </c>
      <c r="F119" s="25">
        <f>TRUNC(D119,0)*100+(D119-TRUNC(D119))*60</f>
        <v>-6833.3500400000003</v>
      </c>
      <c r="G119" s="26">
        <f>TRUNC(E119,0)*100+(E119-TRUNC(E119,0))*60</f>
        <v>-853642.97320000001</v>
      </c>
      <c r="H119" s="26">
        <f>TRUNC(F119,0)*100+(F119-TRUNC(F119,0))*60</f>
        <v>-683321.0024</v>
      </c>
      <c r="I119" s="27">
        <v>1524</v>
      </c>
    </row>
    <row r="120" spans="1:9" ht="15">
      <c r="A120" s="12" t="s">
        <v>129</v>
      </c>
      <c r="B120" s="13">
        <v>42997</v>
      </c>
      <c r="C120" s="14">
        <v>-80.519183999999996</v>
      </c>
      <c r="D120" s="14">
        <v>-19.185849999999999</v>
      </c>
      <c r="E120" s="15">
        <f>TRUNC(C120,0)*100+(C120-TRUNC(C120))*60</f>
        <v>-8031.1510399999997</v>
      </c>
      <c r="F120" s="15">
        <f>TRUNC(D120,0)*100+(D120-TRUNC(D120))*60</f>
        <v>-1911.1509999999998</v>
      </c>
      <c r="G120" s="16">
        <f>TRUNC(E120,0)*100+(E120-TRUNC(E120,0))*60</f>
        <v>-803109.06239999994</v>
      </c>
      <c r="H120" s="16">
        <f>TRUNC(F120,0)*100+(F120-TRUNC(F120,0))*60</f>
        <v>-191109.06</v>
      </c>
      <c r="I120" s="17"/>
    </row>
    <row r="121" spans="1:9" ht="15">
      <c r="A121" s="4" t="s">
        <v>130</v>
      </c>
      <c r="B121" s="23">
        <v>41284</v>
      </c>
      <c r="C121" s="24">
        <v>-77.525488999999993</v>
      </c>
      <c r="D121" s="24">
        <v>167.049936</v>
      </c>
      <c r="E121" s="25">
        <f>TRUNC(C121,0)*100+(C121-TRUNC(C121))*60</f>
        <v>-7731.5293399999991</v>
      </c>
      <c r="F121" s="25">
        <f>TRUNC(D121,0)*100+(D121-TRUNC(D121))*60</f>
        <v>16702.996159999999</v>
      </c>
      <c r="G121" s="26">
        <f>TRUNC(E121,0)*100+(E121-TRUNC(E121,0))*60</f>
        <v>-773131.76039999991</v>
      </c>
      <c r="H121" s="26">
        <f>TRUNC(F121,0)*100+(F121-TRUNC(F121,0))*60</f>
        <v>1670259.7696</v>
      </c>
      <c r="I121" s="27">
        <v>3127</v>
      </c>
    </row>
    <row r="122" spans="1:9" ht="15">
      <c r="A122" s="12" t="s">
        <v>131</v>
      </c>
      <c r="B122" s="13">
        <v>41641</v>
      </c>
      <c r="C122" s="14">
        <v>-81.103229999999996</v>
      </c>
      <c r="D122" s="14">
        <v>-85.142610000000005</v>
      </c>
      <c r="E122" s="15">
        <f>TRUNC(C122,0)*100+(C122-TRUNC(C122))*60</f>
        <v>-8106.1938</v>
      </c>
      <c r="F122" s="15">
        <f>TRUNC(D122,0)*100+(D122-TRUNC(D122))*60</f>
        <v>-8508.5565999999999</v>
      </c>
      <c r="G122" s="16">
        <f>TRUNC(E122,0)*100+(E122-TRUNC(E122,0))*60</f>
        <v>-810611.62800000003</v>
      </c>
      <c r="H122" s="16">
        <f>TRUNC(F122,0)*100+(F122-TRUNC(F122,0))*60</f>
        <v>-850833.39599999995</v>
      </c>
      <c r="I122" s="17">
        <v>1263</v>
      </c>
    </row>
    <row r="123" spans="1:9" ht="15">
      <c r="A123" s="4" t="s">
        <v>132</v>
      </c>
      <c r="B123" s="23">
        <v>41266</v>
      </c>
      <c r="C123" s="24">
        <v>66.897730999999993</v>
      </c>
      <c r="D123" s="24">
        <v>-34.033158</v>
      </c>
      <c r="E123" s="25">
        <f>TRUNC(C123,0)*100+(C123-TRUNC(C123))*60</f>
        <v>6653.8638599999995</v>
      </c>
      <c r="F123" s="25">
        <f>TRUNC(D123,0)*100+(D123-TRUNC(D123))*60</f>
        <v>-3401.9894800000002</v>
      </c>
      <c r="G123" s="26">
        <f>TRUNC(E123,0)*100+(E123-TRUNC(E123,0))*60</f>
        <v>665351.83159999992</v>
      </c>
      <c r="H123" s="26">
        <f>TRUNC(F123,0)*100+(F123-TRUNC(F123,0))*60</f>
        <v>-340159.3688</v>
      </c>
      <c r="I123" s="27">
        <v>144</v>
      </c>
    </row>
    <row r="124" spans="1:9" ht="15">
      <c r="A124" s="12" t="s">
        <v>133</v>
      </c>
      <c r="B124" s="13">
        <v>42997</v>
      </c>
      <c r="C124" s="14">
        <v>-80.321253999999996</v>
      </c>
      <c r="D124" s="14">
        <v>-28.887090000000001</v>
      </c>
      <c r="E124" s="15">
        <f>TRUNC(C124,0)*100+(C124-TRUNC(C124))*60</f>
        <v>-8019.2752399999999</v>
      </c>
      <c r="F124" s="15">
        <f>TRUNC(D124,0)*100+(D124-TRUNC(D124))*60</f>
        <v>-2853.2254000000003</v>
      </c>
      <c r="G124" s="16">
        <f>TRUNC(E124,0)*100+(E124-TRUNC(E124,0))*60</f>
        <v>-801916.51439999999</v>
      </c>
      <c r="H124" s="16">
        <f>TRUNC(F124,0)*100+(F124-TRUNC(F124,0))*60</f>
        <v>-285313.52400000003</v>
      </c>
      <c r="I124" s="17"/>
    </row>
    <row r="125" spans="1:9" ht="15">
      <c r="A125" s="12" t="s">
        <v>134</v>
      </c>
      <c r="B125" s="13">
        <v>41764</v>
      </c>
      <c r="C125" s="14">
        <v>-66.006754000000001</v>
      </c>
      <c r="D125" s="14">
        <v>-65.339044999999999</v>
      </c>
      <c r="E125" s="15">
        <f>TRUNC(C125,0)*100+(C125-TRUNC(C125))*60</f>
        <v>-6600.40524</v>
      </c>
      <c r="F125" s="15">
        <f>TRUNC(D125,0)*100+(D125-TRUNC(D125))*60</f>
        <v>-6520.3427000000001</v>
      </c>
      <c r="G125" s="16">
        <f>TRUNC(E125,0)*100+(E125-TRUNC(E125,0))*60</f>
        <v>-660024.31440000003</v>
      </c>
      <c r="H125" s="16">
        <f>TRUNC(F125,0)*100+(F125-TRUNC(F125,0))*60</f>
        <v>-652020.56200000003</v>
      </c>
      <c r="I125" s="17">
        <v>44.304299999999998</v>
      </c>
    </row>
    <row r="126" spans="1:9" ht="15">
      <c r="A126" s="4" t="s">
        <v>135</v>
      </c>
      <c r="B126" s="23">
        <v>40909</v>
      </c>
      <c r="C126" s="24">
        <v>70.740396000000004</v>
      </c>
      <c r="D126" s="24">
        <v>-52.687987</v>
      </c>
      <c r="E126" s="25">
        <f>TRUNC(C126,0)*100+(C126-TRUNC(C126))*60</f>
        <v>7044.4237600000006</v>
      </c>
      <c r="F126" s="25">
        <f>TRUNC(D126,0)*100+(D126-TRUNC(D126))*60</f>
        <v>-5241.2792200000004</v>
      </c>
      <c r="G126" s="26">
        <f>TRUNC(E126,0)*100+(E126-TRUNC(E126,0))*60</f>
        <v>704425.42560000008</v>
      </c>
      <c r="H126" s="26">
        <f>TRUNC(F126,0)*100+(F126-TRUNC(F126,0))*60</f>
        <v>-524116.75320000004</v>
      </c>
      <c r="I126" s="27">
        <v>74</v>
      </c>
    </row>
    <row r="127" spans="1:9" ht="15">
      <c r="A127" s="12" t="s">
        <v>136</v>
      </c>
      <c r="B127" s="23">
        <v>42976</v>
      </c>
      <c r="C127" s="14">
        <v>60.715277777777779</v>
      </c>
      <c r="D127" s="14">
        <v>-46.047777777777775</v>
      </c>
      <c r="E127" s="15">
        <f>TRUNC(C127,0)*100+(C127-TRUNC(C127))*60</f>
        <v>6042.916666666667</v>
      </c>
      <c r="F127" s="15">
        <f>TRUNC(D127,0)*100+(D127-TRUNC(D127))*60</f>
        <v>-4602.8666666666668</v>
      </c>
      <c r="G127" s="16">
        <f>TRUNC(E127,0)*100+(E127-TRUNC(E127,0))*60</f>
        <v>604255</v>
      </c>
      <c r="H127" s="16">
        <f>TRUNC(F127,0)*100+(F127-TRUNC(F127,0))*60</f>
        <v>-460252</v>
      </c>
      <c r="I127" s="17">
        <v>74</v>
      </c>
    </row>
    <row r="128" spans="1:9" ht="15">
      <c r="A128" s="12" t="s">
        <v>137</v>
      </c>
      <c r="B128" s="23">
        <v>42976</v>
      </c>
      <c r="C128" s="14">
        <v>69.252499999999998</v>
      </c>
      <c r="D128" s="14">
        <v>-53.522222222222219</v>
      </c>
      <c r="E128" s="15">
        <f>TRUNC(C128,0)*100+(C128-TRUNC(C128))*60</f>
        <v>6915.15</v>
      </c>
      <c r="F128" s="15">
        <f>TRUNC(D128,0)*100+(D128-TRUNC(D128))*60</f>
        <v>-5331.333333333333</v>
      </c>
      <c r="G128" s="16">
        <f>TRUNC(E128,0)*100+(E128-TRUNC(E128,0))*60</f>
        <v>691509</v>
      </c>
      <c r="H128" s="16">
        <f>TRUNC(F128,0)*100+(F128-TRUNC(F128,0))*60</f>
        <v>-533120</v>
      </c>
      <c r="I128" s="17">
        <v>26</v>
      </c>
    </row>
    <row r="129" spans="1:9" ht="15">
      <c r="A129" s="4" t="s">
        <v>138</v>
      </c>
      <c r="B129" s="23">
        <v>41266</v>
      </c>
      <c r="C129" s="24">
        <v>-84.338443999999996</v>
      </c>
      <c r="D129" s="24">
        <v>178.047471</v>
      </c>
      <c r="E129" s="25">
        <f>TRUNC(C129,0)*100+(C129-TRUNC(C129))*60</f>
        <v>-8420.3066399999989</v>
      </c>
      <c r="F129" s="25">
        <f>TRUNC(D129,0)*100+(D129-TRUNC(D129))*60</f>
        <v>17802.848259999999</v>
      </c>
      <c r="G129" s="26">
        <f>TRUNC(E129,0)*100+(E129-TRUNC(E129,0))*60</f>
        <v>-842018.39839999995</v>
      </c>
      <c r="H129" s="26">
        <f>TRUNC(F129,0)*100+(F129-TRUNC(F129,0))*60</f>
        <v>1780250.8955999999</v>
      </c>
      <c r="I129" s="27">
        <v>1095</v>
      </c>
    </row>
    <row r="130" spans="1:9" ht="15">
      <c r="A130" s="2" t="s">
        <v>139</v>
      </c>
      <c r="B130" s="23">
        <v>40697</v>
      </c>
      <c r="C130" s="24">
        <v>-82.812270999999996</v>
      </c>
      <c r="D130" s="24">
        <v>18.902957000000001</v>
      </c>
      <c r="E130" s="25">
        <f>TRUNC(C130,0)*100+(C130-TRUNC(C130))*60</f>
        <v>-8248.7362599999997</v>
      </c>
      <c r="F130" s="25">
        <f>TRUNC(D130,0)*100+(D130-TRUNC(D130))*60</f>
        <v>1854.17742</v>
      </c>
      <c r="G130" s="26">
        <f>TRUNC(E130,0)*100+(E130-TRUNC(E130,0))*60</f>
        <v>-824844.17559999996</v>
      </c>
      <c r="H130" s="26">
        <f>TRUNC(F130,0)*100+(F130-TRUNC(F130,0))*60</f>
        <v>185410.6452</v>
      </c>
      <c r="I130" s="27">
        <v>2694</v>
      </c>
    </row>
    <row r="131" spans="1:9" ht="15">
      <c r="A131" s="2" t="s">
        <v>140</v>
      </c>
      <c r="B131" s="23">
        <v>40986</v>
      </c>
      <c r="C131" s="24">
        <v>-81.707554999999999</v>
      </c>
      <c r="D131" s="24">
        <v>8.5775299999999994</v>
      </c>
      <c r="E131" s="25">
        <f>TRUNC(C131,0)*100+(C131-TRUNC(C131))*60</f>
        <v>-8142.4533000000001</v>
      </c>
      <c r="F131" s="25">
        <f>TRUNC(D131,0)*100+(D131-TRUNC(D131))*60</f>
        <v>834.65179999999998</v>
      </c>
      <c r="G131" s="26">
        <f>TRUNC(E131,0)*100+(E131-TRUNC(E131,0))*60</f>
        <v>-814227.19799999997</v>
      </c>
      <c r="H131" s="26">
        <f>TRUNC(F131,0)*100+(F131-TRUNC(F131,0))*60</f>
        <v>83439.107999999993</v>
      </c>
      <c r="I131" s="27">
        <v>2473</v>
      </c>
    </row>
    <row r="132" spans="1:9" ht="15">
      <c r="A132" s="4" t="s">
        <v>141</v>
      </c>
      <c r="B132" s="23">
        <v>41208</v>
      </c>
      <c r="C132" s="24">
        <v>71.848483000000002</v>
      </c>
      <c r="D132" s="24">
        <v>-50.993726000000002</v>
      </c>
      <c r="E132" s="25">
        <f>TRUNC(C132,0)*100+(C132-TRUNC(C132))*60</f>
        <v>7150.9089800000002</v>
      </c>
      <c r="F132" s="25">
        <f>TRUNC(D132,0)*100+(D132-TRUNC(D132))*60</f>
        <v>-5059.62356</v>
      </c>
      <c r="G132" s="26">
        <f>TRUNC(E132,0)*100+(E132-TRUNC(E132,0))*60</f>
        <v>715054.53879999998</v>
      </c>
      <c r="H132" s="26">
        <f>TRUNC(F132,0)*100+(F132-TRUNC(F132,0))*60</f>
        <v>-505937.41359999997</v>
      </c>
      <c r="I132" s="27">
        <v>1358</v>
      </c>
    </row>
    <row r="133" spans="1:9" ht="15">
      <c r="A133" s="12" t="s">
        <v>142</v>
      </c>
      <c r="B133" s="13">
        <v>41645</v>
      </c>
      <c r="C133" s="14">
        <v>-83.873199999999997</v>
      </c>
      <c r="D133" s="14">
        <v>-66.393799999999999</v>
      </c>
      <c r="E133" s="15">
        <f>TRUNC(C133,0)*100+(C133-TRUNC(C133))*60</f>
        <v>-8352.3919999999998</v>
      </c>
      <c r="F133" s="15">
        <f>TRUNC(D133,0)*100+(D133-TRUNC(D133))*60</f>
        <v>-6623.6279999999997</v>
      </c>
      <c r="G133" s="16">
        <f>TRUNC(E133,0)*100+(E133-TRUNC(E133,0))*60</f>
        <v>-835223.52</v>
      </c>
      <c r="H133" s="16">
        <f>TRUNC(F133,0)*100+(F133-TRUNC(F133,0))*60</f>
        <v>-662337.67999999993</v>
      </c>
      <c r="I133" s="17">
        <v>784.7</v>
      </c>
    </row>
    <row r="134" spans="1:9" ht="15">
      <c r="A134" s="4" t="s">
        <v>143</v>
      </c>
      <c r="B134" s="23">
        <v>41266</v>
      </c>
      <c r="C134" s="24">
        <v>-77.034465999999995</v>
      </c>
      <c r="D134" s="24">
        <v>163.19041100000001</v>
      </c>
      <c r="E134" s="25">
        <f>TRUNC(C134,0)*100+(C134-TRUNC(C134))*60</f>
        <v>-7702.0679599999994</v>
      </c>
      <c r="F134" s="25">
        <f>TRUNC(D134,0)*100+(D134-TRUNC(D134))*60</f>
        <v>16311.424660000001</v>
      </c>
      <c r="G134" s="26">
        <f>TRUNC(E134,0)*100+(E134-TRUNC(E134,0))*60</f>
        <v>-770204.07759999996</v>
      </c>
      <c r="H134" s="26">
        <f>TRUNC(F134,0)*100+(F134-TRUNC(F134,0))*60</f>
        <v>1631125.4796</v>
      </c>
      <c r="I134" s="27">
        <v>-15</v>
      </c>
    </row>
    <row r="135" spans="1:9" ht="15">
      <c r="A135" s="4" t="s">
        <v>144</v>
      </c>
      <c r="B135" s="23">
        <v>41266</v>
      </c>
      <c r="C135" s="24">
        <v>-65.246527</v>
      </c>
      <c r="D135" s="24">
        <v>-59.444322</v>
      </c>
      <c r="E135" s="25">
        <f>TRUNC(C135,0)*100+(C135-TRUNC(C135))*60</f>
        <v>-6514.79162</v>
      </c>
      <c r="F135" s="25">
        <f>TRUNC(D135,0)*100+(D135-TRUNC(D135))*60</f>
        <v>-5926.6593199999998</v>
      </c>
      <c r="G135" s="26">
        <f>TRUNC(E135,0)*100+(E135-TRUNC(E135,0))*60</f>
        <v>-651447.49719999998</v>
      </c>
      <c r="H135" s="26">
        <f>TRUNC(F135,0)*100+(F135-TRUNC(F135,0))*60</f>
        <v>-592639.55920000002</v>
      </c>
      <c r="I135" s="27">
        <v>85</v>
      </c>
    </row>
    <row r="136" spans="1:9" ht="15">
      <c r="A136" s="4" t="s">
        <v>145</v>
      </c>
      <c r="B136" s="23">
        <v>41266</v>
      </c>
      <c r="C136" s="24">
        <v>80.260138999999995</v>
      </c>
      <c r="D136" s="24">
        <v>-59.593347999999999</v>
      </c>
      <c r="E136" s="25">
        <f>TRUNC(C136,0)*100+(C136-TRUNC(C136))*60</f>
        <v>8015.6083399999998</v>
      </c>
      <c r="F136" s="25">
        <f>TRUNC(D136,0)*100+(D136-TRUNC(D136))*60</f>
        <v>-5935.60088</v>
      </c>
      <c r="G136" s="26">
        <f>TRUNC(E136,0)*100+(E136-TRUNC(E136,0))*60</f>
        <v>801536.50040000002</v>
      </c>
      <c r="H136" s="26">
        <f>TRUNC(F136,0)*100+(F136-TRUNC(F136,0))*60</f>
        <v>-593536.05279999995</v>
      </c>
      <c r="I136" s="27">
        <v>559</v>
      </c>
    </row>
    <row r="137" spans="1:9" ht="15">
      <c r="A137" s="12" t="s">
        <v>146</v>
      </c>
      <c r="B137" s="23">
        <v>42976</v>
      </c>
      <c r="C137" s="14">
        <v>70.485277777777782</v>
      </c>
      <c r="D137" s="14">
        <v>-21.950277777777778</v>
      </c>
      <c r="E137" s="15">
        <f>TRUNC(C137,0)*100+(C137-TRUNC(C137))*60</f>
        <v>7029.1166666666668</v>
      </c>
      <c r="F137" s="15">
        <f>TRUNC(D137,0)*100+(D137-TRUNC(D137))*60</f>
        <v>-2157.0166666666669</v>
      </c>
      <c r="G137" s="16">
        <f>TRUNC(E137,0)*100+(E137-TRUNC(E137,0))*60</f>
        <v>702907</v>
      </c>
      <c r="H137" s="16">
        <f>TRUNC(F137,0)*100+(F137-TRUNC(F137,0))*60</f>
        <v>-215701</v>
      </c>
      <c r="I137" s="17">
        <v>72</v>
      </c>
    </row>
    <row r="138" spans="1:9" ht="15">
      <c r="A138" s="4" t="s">
        <v>147</v>
      </c>
      <c r="B138" s="23">
        <v>40477</v>
      </c>
      <c r="C138" s="30">
        <v>-77.848984999999999</v>
      </c>
      <c r="D138" s="31">
        <v>166.75801799999999</v>
      </c>
      <c r="E138" s="25">
        <f>TRUNC(C138,0)*100+(C138-TRUNC(C138))*60</f>
        <v>-7750.9390999999996</v>
      </c>
      <c r="F138" s="25">
        <f>TRUNC(D138,0)*100+(D138-TRUNC(D138))*60</f>
        <v>16645.481079999998</v>
      </c>
      <c r="G138" s="26">
        <f>TRUNC(E138,0)*100+(E138-TRUNC(E138,0))*60</f>
        <v>-775056.34600000002</v>
      </c>
      <c r="H138" s="26">
        <f>TRUNC(F138,0)*100+(F138-TRUNC(F138,0))*60</f>
        <v>1664528.8647999999</v>
      </c>
      <c r="I138" s="27">
        <v>-18</v>
      </c>
    </row>
    <row r="139" spans="1:9" ht="15">
      <c r="A139" s="4" t="s">
        <v>148</v>
      </c>
      <c r="B139" s="23">
        <v>41266</v>
      </c>
      <c r="C139" s="24">
        <v>-77.135332000000005</v>
      </c>
      <c r="D139" s="24">
        <v>-125.974282</v>
      </c>
      <c r="E139" s="25">
        <f>TRUNC(C139,0)*100+(C139-TRUNC(C139))*60</f>
        <v>-7708.1199200000001</v>
      </c>
      <c r="F139" s="25">
        <f>TRUNC(D139,0)*100+(D139-TRUNC(D139))*60</f>
        <v>-12558.456920000001</v>
      </c>
      <c r="G139" s="26">
        <f>TRUNC(E139,0)*100+(E139-TRUNC(E139,0))*60</f>
        <v>-770807.19519999996</v>
      </c>
      <c r="H139" s="26">
        <f>TRUNC(F139,0)*100+(F139-TRUNC(F139,0))*60</f>
        <v>-1255827.4151999999</v>
      </c>
      <c r="I139" s="27">
        <v>2123</v>
      </c>
    </row>
    <row r="140" spans="1:9" ht="15">
      <c r="A140" s="4" t="s">
        <v>149</v>
      </c>
      <c r="B140" s="23">
        <v>41266</v>
      </c>
      <c r="C140" s="24">
        <v>61.069588000000003</v>
      </c>
      <c r="D140" s="24">
        <v>-47.140999999999998</v>
      </c>
      <c r="E140" s="25">
        <f>TRUNC(C140,0)*100+(C140-TRUNC(C140))*60</f>
        <v>6104.1752800000004</v>
      </c>
      <c r="F140" s="25">
        <f>TRUNC(D140,0)*100+(D140-TRUNC(D140))*60</f>
        <v>-4708.46</v>
      </c>
      <c r="G140" s="26">
        <f>TRUNC(E140,0)*100+(E140-TRUNC(E140,0))*60</f>
        <v>610410.51679999998</v>
      </c>
      <c r="H140" s="26">
        <f>TRUNC(F140,0)*100+(F140-TRUNC(F140,0))*60</f>
        <v>-470827.6</v>
      </c>
      <c r="I140" s="27">
        <v>683</v>
      </c>
    </row>
    <row r="141" spans="1:9" ht="15">
      <c r="A141" s="12" t="s">
        <v>150</v>
      </c>
      <c r="B141" s="13">
        <v>42997</v>
      </c>
      <c r="C141" s="14">
        <v>-65.55704333333334</v>
      </c>
      <c r="D141" s="14">
        <v>-61.721633333333337</v>
      </c>
      <c r="E141" s="15">
        <f>TRUNC(C141,0)*100+(C141-TRUNC(C141))*60</f>
        <v>-6533.4226000000008</v>
      </c>
      <c r="F141" s="15">
        <f>TRUNC(D141,0)*100+(D141-TRUNC(D141))*60</f>
        <v>-6143.2979999999998</v>
      </c>
      <c r="G141" s="16">
        <f>TRUNC(E141,0)*100+(E141-TRUNC(E141,0))*60</f>
        <v>-653325.35600000003</v>
      </c>
      <c r="H141" s="16">
        <f>TRUNC(F141,0)*100+(F141-TRUNC(F141,0))*60</f>
        <v>-614317.88</v>
      </c>
      <c r="I141" s="17"/>
    </row>
    <row r="142" spans="1:9" ht="15">
      <c r="A142" s="12" t="s">
        <v>151</v>
      </c>
      <c r="B142" s="13">
        <v>42997</v>
      </c>
      <c r="C142" s="14">
        <v>-66.418300000000002</v>
      </c>
      <c r="D142" s="14">
        <v>-65.589799999999997</v>
      </c>
      <c r="E142" s="15">
        <f>TRUNC(C142,0)*100+(C142-TRUNC(C142))*60</f>
        <v>-6625.098</v>
      </c>
      <c r="F142" s="15">
        <f>TRUNC(D142,0)*100+(D142-TRUNC(D142))*60</f>
        <v>-6535.3879999999999</v>
      </c>
      <c r="G142" s="16">
        <f>TRUNC(E142,0)*100+(E142-TRUNC(E142,0))*60</f>
        <v>-662505.88</v>
      </c>
      <c r="H142" s="16">
        <f>TRUNC(F142,0)*100+(F142-TRUNC(F142,0))*60</f>
        <v>-653523.28</v>
      </c>
      <c r="I142" s="17"/>
    </row>
    <row r="143" spans="1:9" ht="15">
      <c r="A143" s="12" t="s">
        <v>152</v>
      </c>
      <c r="B143" s="13">
        <v>42997</v>
      </c>
      <c r="C143" s="14">
        <v>-65.941400000000002</v>
      </c>
      <c r="D143" s="14">
        <v>-63.588099999999997</v>
      </c>
      <c r="E143" s="15">
        <f>TRUNC(C143,0)*100+(C143-TRUNC(C143))*60</f>
        <v>-6556.4840000000004</v>
      </c>
      <c r="F143" s="15">
        <f>TRUNC(D143,0)*100+(D143-TRUNC(D143))*60</f>
        <v>-6335.2860000000001</v>
      </c>
      <c r="G143" s="16">
        <f>TRUNC(E143,0)*100+(E143-TRUNC(E143,0))*60</f>
        <v>-655629.04</v>
      </c>
      <c r="H143" s="16">
        <f>TRUNC(F143,0)*100+(F143-TRUNC(F143,0))*60</f>
        <v>-633517.16</v>
      </c>
      <c r="I143" s="17"/>
    </row>
    <row r="144" spans="1:9" ht="15">
      <c r="A144" s="12" t="s">
        <v>153</v>
      </c>
      <c r="B144" s="13">
        <v>42997</v>
      </c>
      <c r="C144" s="14">
        <v>-66.686000000000007</v>
      </c>
      <c r="D144" s="14">
        <v>-62.4602</v>
      </c>
      <c r="E144" s="15">
        <f>TRUNC(C144,0)*100+(C144-TRUNC(C144))*60</f>
        <v>-6641.1600000000008</v>
      </c>
      <c r="F144" s="15">
        <f>TRUNC(D144,0)*100+(D144-TRUNC(D144))*60</f>
        <v>-6227.6120000000001</v>
      </c>
      <c r="G144" s="16">
        <f>TRUNC(E144,0)*100+(E144-TRUNC(E144,0))*60</f>
        <v>-664109.60000000009</v>
      </c>
      <c r="H144" s="16">
        <f>TRUNC(F144,0)*100+(F144-TRUNC(F144,0))*60</f>
        <v>-622736.72</v>
      </c>
      <c r="I144" s="17"/>
    </row>
    <row r="145" spans="1:9" ht="15">
      <c r="A145" s="12" t="s">
        <v>154</v>
      </c>
      <c r="B145" s="13">
        <v>42997</v>
      </c>
      <c r="C145" s="14">
        <v>-67.281966666666662</v>
      </c>
      <c r="D145" s="14">
        <v>-64.890500000000003</v>
      </c>
      <c r="E145" s="15">
        <f>TRUNC(C145,0)*100+(C145-TRUNC(C145))*60</f>
        <v>-6716.9179999999997</v>
      </c>
      <c r="F145" s="15">
        <f>TRUNC(D145,0)*100+(D145-TRUNC(D145))*60</f>
        <v>-6453.43</v>
      </c>
      <c r="G145" s="16">
        <f>TRUNC(E145,0)*100+(E145-TRUNC(E145,0))*60</f>
        <v>-671655.08</v>
      </c>
      <c r="H145" s="16">
        <f>TRUNC(F145,0)*100+(F145-TRUNC(F145,0))*60</f>
        <v>-645325.80000000005</v>
      </c>
      <c r="I145" s="17"/>
    </row>
    <row r="146" spans="1:9" ht="15">
      <c r="A146" s="12" t="s">
        <v>155</v>
      </c>
      <c r="B146" s="13">
        <v>42976</v>
      </c>
      <c r="C146" s="14">
        <f>66+56/60+3.5001/60/60</f>
        <v>66.934305583333341</v>
      </c>
      <c r="D146" s="14">
        <f>-(53+40/60+22.3039/60/60)</f>
        <v>-53.672862194444441</v>
      </c>
      <c r="E146" s="15">
        <f>TRUNC(C146,0)*100+(C146-TRUNC(C146))*60</f>
        <v>6656.0583350000006</v>
      </c>
      <c r="F146" s="15">
        <f>TRUNC(D146,0)*100+(D146-TRUNC(D146))*60</f>
        <v>-5340.3717316666662</v>
      </c>
      <c r="G146" s="16">
        <f>TRUNC(E146,0)*100+(E146-TRUNC(E146,0))*60</f>
        <v>665603.50010000006</v>
      </c>
      <c r="H146" s="16">
        <f>TRUNC(F146,0)*100+(F146-TRUNC(F146,0))*60</f>
        <v>-534022.30389999994</v>
      </c>
      <c r="I146" s="17">
        <v>112.90600000000001</v>
      </c>
    </row>
    <row r="147" spans="1:9" ht="15">
      <c r="A147" s="2" t="s">
        <v>156</v>
      </c>
      <c r="B147" s="23">
        <v>42035</v>
      </c>
      <c r="C147" s="24">
        <v>72.579627000000002</v>
      </c>
      <c r="D147" s="24">
        <v>-38.460217</v>
      </c>
      <c r="E147" s="25">
        <f>TRUNC(C147,0)*100+(C147-TRUNC(C147))*60</f>
        <v>7234.7776199999998</v>
      </c>
      <c r="F147" s="25">
        <f>TRUNC(D147,0)*100+(D147-TRUNC(D147))*60</f>
        <v>-3827.6130199999998</v>
      </c>
      <c r="G147" s="26">
        <f>TRUNC(E147,0)*100+(E147-TRUNC(E147,0))*60</f>
        <v>723446.65720000002</v>
      </c>
      <c r="H147" s="26">
        <f>TRUNC(F147,0)*100+(F147-TRUNC(F147,0))*60</f>
        <v>-382736.78119999997</v>
      </c>
      <c r="I147" s="27">
        <v>3272.4069</v>
      </c>
    </row>
    <row r="148" spans="1:9" ht="15">
      <c r="A148" s="12" t="s">
        <v>157</v>
      </c>
      <c r="B148" s="13">
        <v>41917</v>
      </c>
      <c r="C148" s="14">
        <v>-54.874403999999998</v>
      </c>
      <c r="D148" s="14">
        <v>-36.043436999999997</v>
      </c>
      <c r="E148" s="15">
        <f>TRUNC(C148,0)*100+(C148-TRUNC(C148))*60</f>
        <v>-5452.4642400000002</v>
      </c>
      <c r="F148" s="15">
        <f>TRUNC(D148,0)*100+(D148-TRUNC(D148))*60</f>
        <v>-3602.6062199999997</v>
      </c>
      <c r="G148" s="16">
        <f>TRUNC(E148,0)*100+(E148-TRUNC(E148,0))*60</f>
        <v>-545227.85440000007</v>
      </c>
      <c r="H148" s="16">
        <f>TRUNC(F148,0)*100+(F148-TRUNC(F148,0))*60</f>
        <v>-360236.37319999997</v>
      </c>
      <c r="I148" s="17">
        <v>85.352999999999994</v>
      </c>
    </row>
    <row r="149" spans="1:9" ht="15">
      <c r="A149" s="12" t="s">
        <v>158</v>
      </c>
      <c r="B149" s="13">
        <v>41927</v>
      </c>
      <c r="C149" s="14">
        <v>-54.003264999999999</v>
      </c>
      <c r="D149" s="14">
        <v>-38.048136999999997</v>
      </c>
      <c r="E149" s="15">
        <f>TRUNC(C149,0)*100+(C149-TRUNC(C149))*60</f>
        <v>-5400.1958999999997</v>
      </c>
      <c r="F149" s="15">
        <f>TRUNC(D149,0)*100+(D149-TRUNC(D149))*60</f>
        <v>-3802.8882199999998</v>
      </c>
      <c r="G149" s="16">
        <f>TRUNC(E149,0)*100+(E149-TRUNC(E149,0))*60</f>
        <v>-540011.75399999996</v>
      </c>
      <c r="H149" s="16">
        <f>TRUNC(F149,0)*100+(F149-TRUNC(F149,0))*60</f>
        <v>-380253.29320000001</v>
      </c>
      <c r="I149" s="17">
        <v>205.66739999999999</v>
      </c>
    </row>
    <row r="150" spans="1:9" ht="15">
      <c r="A150" s="12" t="s">
        <v>159</v>
      </c>
      <c r="B150" s="13">
        <v>41925</v>
      </c>
      <c r="C150" s="14">
        <v>-54.493980999999998</v>
      </c>
      <c r="D150" s="14">
        <v>-37.037539000000002</v>
      </c>
      <c r="E150" s="15">
        <f>TRUNC(C150,0)*100+(C150-TRUNC(C150))*60</f>
        <v>-5429.63886</v>
      </c>
      <c r="F150" s="15">
        <f>TRUNC(D150,0)*100+(D150-TRUNC(D150))*60</f>
        <v>-3702.25234</v>
      </c>
      <c r="G150" s="16">
        <f>TRUNC(E150,0)*100+(E150-TRUNC(E150,0))*60</f>
        <v>-542938.33160000003</v>
      </c>
      <c r="H150" s="16">
        <f>TRUNC(F150,0)*100+(F150-TRUNC(F150,0))*60</f>
        <v>-370215.14039999997</v>
      </c>
      <c r="I150" s="17">
        <v>52.673900000000003</v>
      </c>
    </row>
    <row r="151" spans="1:9" ht="15">
      <c r="A151" s="12" t="s">
        <v>160</v>
      </c>
      <c r="B151" s="13">
        <v>41703</v>
      </c>
      <c r="C151" s="14">
        <v>-64.294700000000006</v>
      </c>
      <c r="D151" s="14">
        <v>-61.051600000000001</v>
      </c>
      <c r="E151" s="15">
        <f>TRUNC(C151,0)*100+(C151-TRUNC(C151))*60</f>
        <v>-6417.6820000000007</v>
      </c>
      <c r="F151" s="15">
        <f>TRUNC(D151,0)*100+(D151-TRUNC(D151))*60</f>
        <v>-6103.0960000000005</v>
      </c>
      <c r="G151" s="16">
        <f>TRUNC(E151,0)*100+(E151-TRUNC(E151,0))*60</f>
        <v>-641740.92000000004</v>
      </c>
      <c r="H151" s="16">
        <f>TRUNC(F151,0)*100+(F151-TRUNC(F151,0))*60</f>
        <v>-610305.76</v>
      </c>
      <c r="I151" s="17">
        <v>15</v>
      </c>
    </row>
    <row r="152" spans="1:9" ht="15">
      <c r="A152" s="4" t="s">
        <v>161</v>
      </c>
      <c r="B152" s="23">
        <v>41208</v>
      </c>
      <c r="C152" s="24">
        <v>72.910663</v>
      </c>
      <c r="D152" s="24">
        <v>-54.393419999999999</v>
      </c>
      <c r="E152" s="25">
        <f>TRUNC(C152,0)*100+(C152-TRUNC(C152))*60</f>
        <v>7254.6397799999995</v>
      </c>
      <c r="F152" s="25">
        <f>TRUNC(D152,0)*100+(D152-TRUNC(D152))*60</f>
        <v>-5423.6052</v>
      </c>
      <c r="G152" s="26">
        <f>TRUNC(E152,0)*100+(E152-TRUNC(E152,0))*60</f>
        <v>725438.38679999998</v>
      </c>
      <c r="H152" s="26">
        <f>TRUNC(F152,0)*100+(F152-TRUNC(F152,0))*60</f>
        <v>-542336.31200000003</v>
      </c>
      <c r="I152" s="27">
        <v>396</v>
      </c>
    </row>
    <row r="153" spans="1:9" ht="15">
      <c r="A153" s="12" t="s">
        <v>162</v>
      </c>
      <c r="B153" s="13">
        <v>41648</v>
      </c>
      <c r="C153" s="14">
        <v>-84.186999999999998</v>
      </c>
      <c r="D153" s="14">
        <v>-86.247299999999996</v>
      </c>
      <c r="E153" s="15">
        <f>TRUNC(C153,0)*100+(C153-TRUNC(C153))*60</f>
        <v>-8411.2199999999993</v>
      </c>
      <c r="F153" s="15">
        <f>TRUNC(D153,0)*100+(D153-TRUNC(D153))*60</f>
        <v>-8614.8379999999997</v>
      </c>
      <c r="G153" s="16">
        <f>TRUNC(E153,0)*100+(E153-TRUNC(E153,0))*60</f>
        <v>-841113.2</v>
      </c>
      <c r="H153" s="16">
        <f>TRUNC(F153,0)*100+(F153-TRUNC(F153,0))*60</f>
        <v>-861450.28</v>
      </c>
      <c r="I153" s="17">
        <v>1582.5</v>
      </c>
    </row>
    <row r="154" spans="1:9" ht="15">
      <c r="A154" s="4" t="s">
        <v>163</v>
      </c>
      <c r="B154" s="23">
        <v>41266</v>
      </c>
      <c r="C154" s="24">
        <v>-75.280629000000005</v>
      </c>
      <c r="D154" s="24">
        <v>-72.179821000000004</v>
      </c>
      <c r="E154" s="25">
        <f>TRUNC(C154,0)*100+(C154-TRUNC(C154))*60</f>
        <v>-7516.8377399999999</v>
      </c>
      <c r="F154" s="25">
        <f>TRUNC(D154,0)*100+(D154-TRUNC(D154))*60</f>
        <v>-7210.7892600000005</v>
      </c>
      <c r="G154" s="26">
        <f>TRUNC(E154,0)*100+(E154-TRUNC(E154,0))*60</f>
        <v>-751650.26439999999</v>
      </c>
      <c r="H154" s="26">
        <f>TRUNC(F154,0)*100+(F154-TRUNC(F154,0))*60</f>
        <v>-721047.35560000001</v>
      </c>
      <c r="I154" s="27">
        <v>1122</v>
      </c>
    </row>
    <row r="155" spans="1:9" ht="15">
      <c r="A155" s="12" t="s">
        <v>164</v>
      </c>
      <c r="B155" s="13">
        <v>42997</v>
      </c>
      <c r="C155" s="14">
        <v>-79.126127999999994</v>
      </c>
      <c r="D155" s="14">
        <v>-28.318249999999999</v>
      </c>
      <c r="E155" s="15">
        <f>TRUNC(C155,0)*100+(C155-TRUNC(C155))*60</f>
        <v>-7907.5676800000001</v>
      </c>
      <c r="F155" s="15">
        <f>TRUNC(D155,0)*100+(D155-TRUNC(D155))*60</f>
        <v>-2819.0949999999998</v>
      </c>
      <c r="G155" s="16">
        <f>TRUNC(E155,0)*100+(E155-TRUNC(E155,0))*60</f>
        <v>-790734.06079999998</v>
      </c>
      <c r="H155" s="16">
        <f>TRUNC(F155,0)*100+(F155-TRUNC(F155,0))*60</f>
        <v>-281905.7</v>
      </c>
      <c r="I155" s="17"/>
    </row>
    <row r="156" spans="1:9" ht="15">
      <c r="A156" s="12" t="s">
        <v>165</v>
      </c>
      <c r="B156" s="23">
        <v>42976</v>
      </c>
      <c r="C156" s="14">
        <v>76.536944444444444</v>
      </c>
      <c r="D156" s="14">
        <v>-68.825000000000003</v>
      </c>
      <c r="E156" s="15">
        <f>TRUNC(C156,0)*100+(C156-TRUNC(C156))*60</f>
        <v>7632.2166666666662</v>
      </c>
      <c r="F156" s="15">
        <f>TRUNC(D156,0)*100+(D156-TRUNC(D156))*60</f>
        <v>-6849.5</v>
      </c>
      <c r="G156" s="16">
        <f>TRUNC(E156,0)*100+(E156-TRUNC(E156,0))*60</f>
        <v>763213</v>
      </c>
      <c r="H156" s="16">
        <f>TRUNC(F156,0)*100+(F156-TRUNC(F156,0))*60</f>
        <v>-684930</v>
      </c>
      <c r="I156" s="17">
        <v>21</v>
      </c>
    </row>
    <row r="157" spans="1:9" ht="15">
      <c r="A157" s="4" t="s">
        <v>166</v>
      </c>
      <c r="B157" s="23">
        <v>41266</v>
      </c>
      <c r="C157" s="24">
        <v>-72.530088000000006</v>
      </c>
      <c r="D157" s="24">
        <v>-97.559309999999996</v>
      </c>
      <c r="E157" s="25">
        <f>TRUNC(C157,0)*100+(C157-TRUNC(C157))*60</f>
        <v>-7231.8052800000005</v>
      </c>
      <c r="F157" s="25">
        <f>TRUNC(D157,0)*100+(D157-TRUNC(D157))*60</f>
        <v>-9733.5586000000003</v>
      </c>
      <c r="G157" s="26">
        <f>TRUNC(E157,0)*100+(E157-TRUNC(E157,0))*60</f>
        <v>-723148.31680000003</v>
      </c>
      <c r="H157" s="26">
        <f>TRUNC(F157,0)*100+(F157-TRUNC(F157,0))*60</f>
        <v>-973333.51600000006</v>
      </c>
      <c r="I157" s="27">
        <v>245</v>
      </c>
    </row>
    <row r="158" spans="1:9" ht="15">
      <c r="A158" s="4" t="s">
        <v>167</v>
      </c>
      <c r="B158" s="23">
        <v>41266</v>
      </c>
      <c r="C158" s="24">
        <v>62.535542</v>
      </c>
      <c r="D158" s="24">
        <v>-42.285814000000002</v>
      </c>
      <c r="E158" s="25">
        <f>TRUNC(C158,0)*100+(C158-TRUNC(C158))*60</f>
        <v>6232.1325200000001</v>
      </c>
      <c r="F158" s="25">
        <f>TRUNC(D158,0)*100+(D158-TRUNC(D158))*60</f>
        <v>-4217.1488399999998</v>
      </c>
      <c r="G158" s="26">
        <f>TRUNC(E158,0)*100+(E158-TRUNC(E158,0))*60</f>
        <v>623207.95120000001</v>
      </c>
      <c r="H158" s="26">
        <f>TRUNC(F158,0)*100+(F158-TRUNC(F158,0))*60</f>
        <v>-421708.93040000001</v>
      </c>
      <c r="I158" s="27">
        <v>331</v>
      </c>
    </row>
    <row r="159" spans="1:9" ht="15">
      <c r="A159" s="4" t="s">
        <v>168</v>
      </c>
      <c r="B159" s="23">
        <v>41266</v>
      </c>
      <c r="C159" s="24">
        <v>-75.801880999999995</v>
      </c>
      <c r="D159" s="24">
        <v>-114.66158299999999</v>
      </c>
      <c r="E159" s="25">
        <f>TRUNC(C159,0)*100+(C159-TRUNC(C159))*60</f>
        <v>-7548.1128599999993</v>
      </c>
      <c r="F159" s="25">
        <f>TRUNC(D159,0)*100+(D159-TRUNC(D159))*60</f>
        <v>-11439.69498</v>
      </c>
      <c r="G159" s="26">
        <f>TRUNC(E159,0)*100+(E159-TRUNC(E159,0))*60</f>
        <v>-754806.77159999998</v>
      </c>
      <c r="H159" s="26">
        <f>TRUNC(F159,0)*100+(F159-TRUNC(F159,0))*60</f>
        <v>-1143941.6987999999</v>
      </c>
      <c r="I159" s="5">
        <v>1197</v>
      </c>
    </row>
    <row r="160" spans="1:9" ht="15">
      <c r="A160" s="4" t="s">
        <v>169</v>
      </c>
      <c r="B160" s="23">
        <v>41266</v>
      </c>
      <c r="C160" s="24">
        <v>64.277079000000001</v>
      </c>
      <c r="D160" s="24">
        <v>-41.374758</v>
      </c>
      <c r="E160" s="25">
        <f>TRUNC(C160,0)*100+(C160-TRUNC(C160))*60</f>
        <v>6416.6247400000002</v>
      </c>
      <c r="F160" s="25">
        <f>TRUNC(D160,0)*100+(D160-TRUNC(D160))*60</f>
        <v>-4122.4854800000003</v>
      </c>
      <c r="G160" s="26">
        <f>TRUNC(E160,0)*100+(E160-TRUNC(E160,0))*60</f>
        <v>641637.48439999996</v>
      </c>
      <c r="H160" s="26">
        <f>TRUNC(F160,0)*100+(F160-TRUNC(F160,0))*60</f>
        <v>-412229.12880000001</v>
      </c>
      <c r="I160" s="27">
        <v>144</v>
      </c>
    </row>
    <row r="161" spans="1:9" ht="15">
      <c r="A161" s="12" t="s">
        <v>170</v>
      </c>
      <c r="B161" s="13">
        <v>42997</v>
      </c>
      <c r="C161" s="14">
        <v>-69.989000000000004</v>
      </c>
      <c r="D161" s="14">
        <f>-360+292.445</f>
        <v>-67.555000000000007</v>
      </c>
      <c r="E161" s="15">
        <f>TRUNC(C161,0)*100+(C161-TRUNC(C161))*60</f>
        <v>-6959.34</v>
      </c>
      <c r="F161" s="15">
        <f>TRUNC(D161,0)*100+(D161-TRUNC(D161))*60</f>
        <v>-6733.3</v>
      </c>
      <c r="G161" s="16">
        <f>TRUNC(E161,0)*100+(E161-TRUNC(E161,0))*60</f>
        <v>-695920.4</v>
      </c>
      <c r="H161" s="16">
        <f>TRUNC(F161,0)*100+(F161-TRUNC(F161,0))*60</f>
        <v>-673318</v>
      </c>
      <c r="I161" s="17"/>
    </row>
    <row r="162" spans="1:9" ht="15">
      <c r="A162" s="12" t="s">
        <v>171</v>
      </c>
      <c r="B162" s="23">
        <v>42976</v>
      </c>
      <c r="C162" s="14">
        <v>72.788333333333327</v>
      </c>
      <c r="D162" s="14">
        <v>-56.128055555555555</v>
      </c>
      <c r="E162" s="15">
        <f>TRUNC(C162,0)*100+(C162-TRUNC(C162))*60</f>
        <v>7247.2999999999993</v>
      </c>
      <c r="F162" s="15">
        <f>TRUNC(D162,0)*100+(D162-TRUNC(D162))*60</f>
        <v>-5607.6833333333334</v>
      </c>
      <c r="G162" s="16">
        <f>TRUNC(E162,0)*100+(E162-TRUNC(E162,0))*60</f>
        <v>724718</v>
      </c>
      <c r="H162" s="16">
        <f>TRUNC(F162,0)*100+(F162-TRUNC(F162,0))*60</f>
        <v>-560741</v>
      </c>
      <c r="I162" s="17">
        <v>165</v>
      </c>
    </row>
    <row r="163" spans="1:9" ht="15">
      <c r="A163" s="2" t="s">
        <v>172</v>
      </c>
      <c r="B163" s="23">
        <v>42035</v>
      </c>
      <c r="C163" s="24">
        <v>-77.576047000000003</v>
      </c>
      <c r="D163" s="24">
        <v>-109.03519300000001</v>
      </c>
      <c r="E163" s="25">
        <f>TRUNC(C163,0)*100+(C163-TRUNC(C163))*60</f>
        <v>-7734.5628200000001</v>
      </c>
      <c r="F163" s="25">
        <f>TRUNC(D163,0)*100+(D163-TRUNC(D163))*60</f>
        <v>-10902.111580000001</v>
      </c>
      <c r="G163" s="26">
        <f>TRUNC(E163,0)*100+(E163-TRUNC(E163,0))*60</f>
        <v>-773433.76919999998</v>
      </c>
      <c r="H163" s="26">
        <f>TRUNC(F163,0)*100+(F163-TRUNC(F163,0))*60</f>
        <v>-1090206.6947999999</v>
      </c>
      <c r="I163" s="27">
        <v>1314.2</v>
      </c>
    </row>
    <row r="164" spans="1:9" ht="15">
      <c r="A164" s="4" t="s">
        <v>173</v>
      </c>
      <c r="B164" s="23">
        <v>41266</v>
      </c>
      <c r="C164" s="24">
        <v>62.927211999999997</v>
      </c>
      <c r="D164" s="24">
        <v>-43.306089</v>
      </c>
      <c r="E164" s="25">
        <f>TRUNC(C164,0)*100+(C164-TRUNC(C164))*60</f>
        <v>6255.6327199999996</v>
      </c>
      <c r="F164" s="25">
        <f>TRUNC(D164,0)*100+(D164-TRUNC(D164))*60</f>
        <v>-4318.3653400000003</v>
      </c>
      <c r="G164" s="26">
        <f>TRUNC(E164,0)*100+(E164-TRUNC(E164,0))*60</f>
        <v>625537.9632</v>
      </c>
      <c r="H164" s="26">
        <f>TRUNC(F164,0)*100+(F164-TRUNC(F164,0))*60</f>
        <v>-431821.9204</v>
      </c>
      <c r="I164" s="27">
        <v>1489</v>
      </c>
    </row>
    <row r="165" spans="1:9" ht="15">
      <c r="A165" s="4" t="s">
        <v>174</v>
      </c>
      <c r="B165" s="23">
        <v>41266</v>
      </c>
      <c r="C165" s="24">
        <v>70.299924000000004</v>
      </c>
      <c r="D165" s="24">
        <v>-29.817347000000002</v>
      </c>
      <c r="E165" s="25">
        <f>TRUNC(C165,0)*100+(C165-TRUNC(C165))*60</f>
        <v>7017.9954400000006</v>
      </c>
      <c r="F165" s="25">
        <f>TRUNC(D165,0)*100+(D165-TRUNC(D165))*60</f>
        <v>-2949.0408200000002</v>
      </c>
      <c r="G165" s="26">
        <f>TRUNC(E165,0)*100+(E165-TRUNC(E165,0))*60</f>
        <v>701759.72640000004</v>
      </c>
      <c r="H165" s="26">
        <f>TRUNC(F165,0)*100+(F165-TRUNC(F165,0))*60</f>
        <v>-294902.44920000003</v>
      </c>
      <c r="I165" s="27">
        <v>1310</v>
      </c>
    </row>
    <row r="166" spans="1:9" ht="15">
      <c r="A166" s="12" t="s">
        <v>175</v>
      </c>
      <c r="B166" s="13">
        <v>42035</v>
      </c>
      <c r="C166" s="14">
        <v>-72.450177999999994</v>
      </c>
      <c r="D166" s="14">
        <v>169.72537299999999</v>
      </c>
      <c r="E166" s="15">
        <f>TRUNC(C166,0)*100+(C166-TRUNC(C166))*60</f>
        <v>-7227.0106799999994</v>
      </c>
      <c r="F166" s="15">
        <f>TRUNC(D166,0)*100+(D166-TRUNC(D166))*60</f>
        <v>16943.522379999999</v>
      </c>
      <c r="G166" s="16">
        <f>TRUNC(E166,0)*100+(E166-TRUNC(E166,0))*60</f>
        <v>-722700.64079999994</v>
      </c>
      <c r="H166" s="16">
        <f>TRUNC(F166,0)*100+(F166-TRUNC(F166,0))*60</f>
        <v>1694331.3428</v>
      </c>
      <c r="I166" s="17">
        <v>619.55790000000002</v>
      </c>
    </row>
    <row r="167" spans="1:9" ht="15">
      <c r="A167" s="12" t="s">
        <v>176</v>
      </c>
      <c r="B167" s="13">
        <v>42035</v>
      </c>
      <c r="C167" s="14">
        <v>-72.274462999999997</v>
      </c>
      <c r="D167" s="14">
        <v>163.727251</v>
      </c>
      <c r="E167" s="15">
        <f>TRUNC(C167,0)*100+(C167-TRUNC(C167))*60</f>
        <v>-7216.4677799999999</v>
      </c>
      <c r="F167" s="15">
        <f>TRUNC(D167,0)*100+(D167-TRUNC(D167))*60</f>
        <v>16343.635060000001</v>
      </c>
      <c r="G167" s="16">
        <f>TRUNC(E167,0)*100+(E167-TRUNC(E167,0))*60</f>
        <v>-721628.06680000003</v>
      </c>
      <c r="H167" s="16">
        <f>TRUNC(F167,0)*100+(F167-TRUNC(F167,0))*60</f>
        <v>1634338.1036</v>
      </c>
      <c r="I167" s="17">
        <v>1954.3525</v>
      </c>
    </row>
    <row r="168" spans="1:9" ht="15">
      <c r="A168" s="12" t="s">
        <v>177</v>
      </c>
      <c r="B168" s="13">
        <v>42035</v>
      </c>
      <c r="C168" s="14">
        <v>-70.598736000000002</v>
      </c>
      <c r="D168" s="14">
        <v>162.525386</v>
      </c>
      <c r="E168" s="15">
        <f>TRUNC(C168,0)*100+(C168-TRUNC(C168))*60</f>
        <v>-7035.9241600000005</v>
      </c>
      <c r="F168" s="15">
        <f>TRUNC(D168,0)*100+(D168-TRUNC(D168))*60</f>
        <v>16231.523160000001</v>
      </c>
      <c r="G168" s="16">
        <f>TRUNC(E168,0)*100+(E168-TRUNC(E168,0))*60</f>
        <v>-703555.44960000005</v>
      </c>
      <c r="H168" s="16">
        <f>TRUNC(F168,0)*100+(F168-TRUNC(F168,0))*60</f>
        <v>1623131.3896000001</v>
      </c>
      <c r="I168" s="17">
        <v>1513.2079000000001</v>
      </c>
    </row>
    <row r="169" spans="1:9" ht="15">
      <c r="A169" s="4" t="s">
        <v>178</v>
      </c>
      <c r="B169" s="23">
        <v>41266</v>
      </c>
      <c r="C169" s="24">
        <v>-65.246038999999996</v>
      </c>
      <c r="D169" s="24">
        <v>-64.253829999999994</v>
      </c>
      <c r="E169" s="25">
        <f>TRUNC(C169,0)*100+(C169-TRUNC(C169))*60</f>
        <v>-6514.7623399999993</v>
      </c>
      <c r="F169" s="25">
        <f>TRUNC(D169,0)*100+(D169-TRUNC(D169))*60</f>
        <v>-6415.2297999999992</v>
      </c>
      <c r="G169" s="26">
        <f>TRUNC(E169,0)*100+(E169-TRUNC(E169,0))*60</f>
        <v>-651445.74040000001</v>
      </c>
      <c r="H169" s="26">
        <f>TRUNC(F169,0)*100+(F169-TRUNC(F169,0))*60</f>
        <v>-641513.78799999994</v>
      </c>
      <c r="I169" s="27">
        <v>46</v>
      </c>
    </row>
    <row r="170" spans="1:9" ht="15">
      <c r="A170" s="4" t="s">
        <v>179</v>
      </c>
      <c r="B170" s="23">
        <v>42732</v>
      </c>
      <c r="C170" s="24">
        <v>-79.467725000000002</v>
      </c>
      <c r="D170" s="24">
        <v>-112.054216</v>
      </c>
      <c r="E170" s="25">
        <f>TRUNC(C170,0)*100+(C170-TRUNC(C170))*60</f>
        <v>-7928.0635000000002</v>
      </c>
      <c r="F170" s="25">
        <f>TRUNC(D170,0)*100+(D170-TRUNC(D170))*60</f>
        <v>-11203.25296</v>
      </c>
      <c r="G170" s="26">
        <f>TRUNC(E170,0)*100+(E170-TRUNC(E170,0))*60</f>
        <v>-792803.81</v>
      </c>
      <c r="H170" s="26">
        <f>TRUNC(F170,0)*100+(F170-TRUNC(F170,0))*60</f>
        <v>-1120315.1776000001</v>
      </c>
      <c r="I170" s="27">
        <v>1765.5</v>
      </c>
    </row>
    <row r="171" spans="1:9" ht="15">
      <c r="A171" s="4" t="s">
        <v>180</v>
      </c>
      <c r="B171" s="23">
        <v>41266</v>
      </c>
      <c r="C171" s="24">
        <v>-79.845725000000002</v>
      </c>
      <c r="D171" s="24">
        <v>154.22041999999999</v>
      </c>
      <c r="E171" s="25">
        <f>TRUNC(C171,0)*100+(C171-TRUNC(C171))*60</f>
        <v>-7950.7435000000005</v>
      </c>
      <c r="F171" s="25">
        <f>TRUNC(D171,0)*100+(D171-TRUNC(D171))*60</f>
        <v>15413.225199999999</v>
      </c>
      <c r="G171" s="26">
        <f>TRUNC(E171,0)*100+(E171-TRUNC(E171,0))*60</f>
        <v>-795044.61</v>
      </c>
      <c r="H171" s="26">
        <f>TRUNC(F171,0)*100+(F171-TRUNC(F171,0))*60</f>
        <v>1541313.5119999999</v>
      </c>
      <c r="I171" s="27">
        <v>2216</v>
      </c>
    </row>
    <row r="172" spans="1:9" ht="15">
      <c r="A172" s="4" t="s">
        <v>181</v>
      </c>
      <c r="B172" s="23">
        <v>41266</v>
      </c>
      <c r="C172" s="24">
        <v>-82.683240999999995</v>
      </c>
      <c r="D172" s="24">
        <v>-104.392708</v>
      </c>
      <c r="E172" s="25">
        <f>TRUNC(C172,0)*100+(C172-TRUNC(C172))*60</f>
        <v>-8240.9944599999999</v>
      </c>
      <c r="F172" s="25">
        <f>TRUNC(D172,0)*100+(D172-TRUNC(D172))*60</f>
        <v>-10423.562480000001</v>
      </c>
      <c r="G172" s="26">
        <f>TRUNC(E172,0)*100+(E172-TRUNC(E172,0))*60</f>
        <v>-824059.66760000004</v>
      </c>
      <c r="H172" s="26">
        <f>TRUNC(F172,0)*100+(F172-TRUNC(F172,0))*60</f>
        <v>-1042333.7488000001</v>
      </c>
      <c r="I172" s="27">
        <v>2374</v>
      </c>
    </row>
    <row r="173" spans="1:9" ht="15">
      <c r="A173" s="4" t="s">
        <v>182</v>
      </c>
      <c r="B173" s="23">
        <v>41266</v>
      </c>
      <c r="C173" s="24">
        <v>-80.039873</v>
      </c>
      <c r="D173" s="24">
        <v>-80.557547999999997</v>
      </c>
      <c r="E173" s="25">
        <f>TRUNC(C173,0)*100+(C173-TRUNC(C173))*60</f>
        <v>-8002.3923800000002</v>
      </c>
      <c r="F173" s="25">
        <f>TRUNC(D173,0)*100+(D173-TRUNC(D173))*60</f>
        <v>-8033.4528799999998</v>
      </c>
      <c r="G173" s="26">
        <f>TRUNC(E173,0)*100+(E173-TRUNC(E173,0))*60</f>
        <v>-800223.54280000005</v>
      </c>
      <c r="H173" s="26">
        <f>TRUNC(F173,0)*100+(F173-TRUNC(F173,0))*60</f>
        <v>-803327.17279999994</v>
      </c>
      <c r="I173" s="27">
        <v>692</v>
      </c>
    </row>
    <row r="174" spans="1:9" ht="15">
      <c r="A174" s="12" t="s">
        <v>183</v>
      </c>
      <c r="B174" s="13">
        <v>42997</v>
      </c>
      <c r="C174" s="14">
        <v>-70.728999999999999</v>
      </c>
      <c r="D174" s="14">
        <f>-360+296.18</f>
        <v>-63.819999999999993</v>
      </c>
      <c r="E174" s="15">
        <f>TRUNC(C174,0)*100+(C174-TRUNC(C174))*60</f>
        <v>-7043.74</v>
      </c>
      <c r="F174" s="15">
        <f>TRUNC(D174,0)*100+(D174-TRUNC(D174))*60</f>
        <v>-6349.2</v>
      </c>
      <c r="G174" s="16">
        <f>TRUNC(E174,0)*100+(E174-TRUNC(E174,0))*60</f>
        <v>-704344.4</v>
      </c>
      <c r="H174" s="16">
        <f>TRUNC(F174,0)*100+(F174-TRUNC(F174,0))*60</f>
        <v>-634912</v>
      </c>
      <c r="I174" s="17"/>
    </row>
    <row r="175" spans="1:9" ht="15">
      <c r="A175" s="12" t="s">
        <v>184</v>
      </c>
      <c r="B175" s="13">
        <v>41641</v>
      </c>
      <c r="C175" s="14">
        <v>-85.369200000000006</v>
      </c>
      <c r="D175" s="14">
        <v>-87.392499999999998</v>
      </c>
      <c r="E175" s="15">
        <f>TRUNC(C175,0)*100+(C175-TRUNC(C175))*60</f>
        <v>-8522.152</v>
      </c>
      <c r="F175" s="15">
        <f>TRUNC(D175,0)*100+(D175-TRUNC(D175))*60</f>
        <v>-8723.5499999999993</v>
      </c>
      <c r="G175" s="16">
        <f>TRUNC(E175,0)*100+(E175-TRUNC(E175,0))*60</f>
        <v>-852209.12</v>
      </c>
      <c r="H175" s="16">
        <f>TRUNC(F175,0)*100+(F175-TRUNC(F175,0))*60</f>
        <v>-872333</v>
      </c>
      <c r="I175" s="17">
        <v>1849.6</v>
      </c>
    </row>
    <row r="176" spans="1:9" ht="15">
      <c r="A176" s="12" t="s">
        <v>185</v>
      </c>
      <c r="B176" s="13">
        <v>42997</v>
      </c>
      <c r="C176" s="14">
        <v>-67.569000000000003</v>
      </c>
      <c r="D176" s="14">
        <f>291.875-360</f>
        <v>-68.125</v>
      </c>
      <c r="E176" s="15">
        <f>TRUNC(C176,0)*100+(C176-TRUNC(C176))*60</f>
        <v>-6734.14</v>
      </c>
      <c r="F176" s="15">
        <f>TRUNC(D176,0)*100+(D176-TRUNC(D176))*60</f>
        <v>-6807.5</v>
      </c>
      <c r="G176" s="16">
        <f>TRUNC(E176,0)*100+(E176-TRUNC(E176,0))*60</f>
        <v>-673408.4</v>
      </c>
      <c r="H176" s="16">
        <f>TRUNC(F176,0)*100+(F176-TRUNC(F176,0))*60</f>
        <v>-680730</v>
      </c>
      <c r="I176" s="17"/>
    </row>
    <row r="177" spans="1:9" ht="15">
      <c r="A177" s="4" t="s">
        <v>186</v>
      </c>
      <c r="B177" s="23">
        <v>41266</v>
      </c>
      <c r="C177" s="24">
        <v>73.955194000000006</v>
      </c>
      <c r="D177" s="24">
        <v>-24.308696999999999</v>
      </c>
      <c r="E177" s="25">
        <f>TRUNC(C177,0)*100+(C177-TRUNC(C177))*60</f>
        <v>7357.3116399999999</v>
      </c>
      <c r="F177" s="25">
        <f>TRUNC(D177,0)*100+(D177-TRUNC(D177))*60</f>
        <v>-2418.5218199999999</v>
      </c>
      <c r="G177" s="26">
        <f>TRUNC(E177,0)*100+(E177-TRUNC(E177,0))*60</f>
        <v>735718.69839999999</v>
      </c>
      <c r="H177" s="26">
        <f>TRUNC(F177,0)*100+(F177-TRUNC(F177,0))*60</f>
        <v>-241831.30919999999</v>
      </c>
      <c r="I177" s="27">
        <v>1125</v>
      </c>
    </row>
    <row r="178" spans="1:9" ht="15">
      <c r="A178" s="12" t="s">
        <v>187</v>
      </c>
      <c r="B178" s="13">
        <v>41656</v>
      </c>
      <c r="C178" s="14">
        <v>-81.576999999999998</v>
      </c>
      <c r="D178" s="14">
        <v>-28.402699999999999</v>
      </c>
      <c r="E178" s="15">
        <f>TRUNC(C178,0)*100+(C178-TRUNC(C178))*60</f>
        <v>-8134.62</v>
      </c>
      <c r="F178" s="15">
        <f>TRUNC(D178,0)*100+(D178-TRUNC(D178))*60</f>
        <v>-2824.1619999999998</v>
      </c>
      <c r="G178" s="16">
        <f>TRUNC(E178,0)*100+(E178-TRUNC(E178,0))*60</f>
        <v>-813437.2</v>
      </c>
      <c r="H178" s="16">
        <f>TRUNC(F178,0)*100+(F178-TRUNC(F178,0))*60</f>
        <v>-282409.71999999997</v>
      </c>
      <c r="I178" s="17">
        <v>1195.3900000000001</v>
      </c>
    </row>
    <row r="179" spans="1:9" ht="15">
      <c r="A179" s="4" t="s">
        <v>188</v>
      </c>
      <c r="B179" s="23">
        <v>41266</v>
      </c>
      <c r="C179" s="24">
        <v>77.432896999999997</v>
      </c>
      <c r="D179" s="24">
        <v>-24.326090000000001</v>
      </c>
      <c r="E179" s="25">
        <f>TRUNC(C179,0)*100+(C179-TRUNC(C179))*60</f>
        <v>7725.9738200000002</v>
      </c>
      <c r="F179" s="25">
        <f>TRUNC(D179,0)*100+(D179-TRUNC(D179))*60</f>
        <v>-2419.5654</v>
      </c>
      <c r="G179" s="26">
        <f>TRUNC(E179,0)*100+(E179-TRUNC(E179,0))*60</f>
        <v>772558.42920000001</v>
      </c>
      <c r="H179" s="26">
        <f>TRUNC(F179,0)*100+(F179-TRUNC(F179,0))*60</f>
        <v>-241933.924</v>
      </c>
      <c r="I179" s="27">
        <v>1083</v>
      </c>
    </row>
  </sheetData>
  <printOptions horizontalCentered="1" verticalCentered="1"/>
  <pageMargins left="0.75" right="0.75" top="1" bottom="1" header="0.5" footer="0.5"/>
  <pageSetup scale="64" fitToHeight="2" orientation="portrait" horizontalDpi="4294967292" verticalDpi="4294967292"/>
  <rowBreaks count="1" manualBreakCount="1">
    <brk id="82" max="16383" man="1"/>
  </rowBreaks>
  <colBreaks count="1" manualBreakCount="1">
    <brk id="9" max="1048575" man="1"/>
  </colBreaks>
  <tableParts count="1">
    <tablePart r:id="rId1"/>
  </tableParts>
  <extLst>
    <ext xmlns:mx="http://schemas.microsoft.com/office/mac/excel/2008/main" uri="{64002731-A6B0-56B0-2670-7721B7C09600}">
      <mx:PLV Mode="0" OnePage="0" WScale="5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Coordinates</vt:lpstr>
    </vt:vector>
  </TitlesOfParts>
  <Company>UNAVCO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Nylen</dc:creator>
  <cp:lastModifiedBy>Thomas Nylen</cp:lastModifiedBy>
  <dcterms:created xsi:type="dcterms:W3CDTF">2017-10-16T13:32:59Z</dcterms:created>
  <dcterms:modified xsi:type="dcterms:W3CDTF">2017-10-16T13:34:46Z</dcterms:modified>
</cp:coreProperties>
</file>